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00bkpEleonora\BAKUP DE LA WS46784\Eleonora-back up 2011\PERSONAL\CATOLICA\2017\TRABAJOS\"/>
    </mc:Choice>
  </mc:AlternateContent>
  <bookViews>
    <workbookView xWindow="0" yWindow="0" windowWidth="19200" windowHeight="10695"/>
  </bookViews>
  <sheets>
    <sheet name="3" sheetId="1" r:id="rId1"/>
  </sheets>
  <calcPr calcId="152511"/>
</workbook>
</file>

<file path=xl/calcChain.xml><?xml version="1.0" encoding="utf-8"?>
<calcChain xmlns="http://schemas.openxmlformats.org/spreadsheetml/2006/main">
  <c r="C21" i="1" l="1"/>
  <c r="F87" i="1" s="1"/>
  <c r="C26" i="1" l="1"/>
  <c r="A36" i="1"/>
  <c r="F84" i="1" l="1"/>
  <c r="F82" i="1"/>
  <c r="F77" i="1"/>
  <c r="C62" i="1"/>
  <c r="F79" i="1" s="1"/>
  <c r="F49" i="1"/>
  <c r="C49" i="1" s="1"/>
  <c r="C43" i="1"/>
  <c r="B42" i="1"/>
  <c r="C42" i="1" s="1"/>
  <c r="B47" i="1"/>
  <c r="B46" i="1"/>
  <c r="C46" i="1" s="1"/>
  <c r="C50" i="1" l="1"/>
  <c r="F75" i="1" s="1"/>
  <c r="C14" i="1"/>
  <c r="C15" i="1" s="1"/>
  <c r="C12" i="1"/>
  <c r="C13" i="1" s="1"/>
  <c r="C16" i="1" s="1"/>
  <c r="C31" i="1"/>
  <c r="C32" i="1" s="1"/>
  <c r="C34" i="1" s="1"/>
  <c r="C36" i="1" l="1"/>
  <c r="F74" i="1" s="1"/>
  <c r="F50" i="1"/>
  <c r="F76" i="1"/>
  <c r="F78" i="1" s="1"/>
  <c r="F80" i="1" s="1"/>
  <c r="F83" i="1" s="1"/>
  <c r="F85" i="1" l="1"/>
</calcChain>
</file>

<file path=xl/sharedStrings.xml><?xml version="1.0" encoding="utf-8"?>
<sst xmlns="http://schemas.openxmlformats.org/spreadsheetml/2006/main" count="75" uniqueCount="68">
  <si>
    <t xml:space="preserve">RENTAS </t>
  </si>
  <si>
    <t xml:space="preserve">MES </t>
  </si>
  <si>
    <t>AÑO</t>
  </si>
  <si>
    <t>MES</t>
  </si>
  <si>
    <t>Alquiler local comercial</t>
  </si>
  <si>
    <t xml:space="preserve">DEDUCCIONES GENERALES </t>
  </si>
  <si>
    <t xml:space="preserve">GANANCIA DEL PERIODO </t>
  </si>
  <si>
    <t xml:space="preserve">QUEBRANTO DE AÑOS ANTERIORES </t>
  </si>
  <si>
    <t xml:space="preserve">DEDUCCIONES PERSONALES </t>
  </si>
  <si>
    <t xml:space="preserve">GANANCIA NETA SUJETA A IMPUESTO </t>
  </si>
  <si>
    <t xml:space="preserve">ALICUOTA </t>
  </si>
  <si>
    <t xml:space="preserve">IMPUESTO DETERMINADO </t>
  </si>
  <si>
    <t xml:space="preserve">CREDITOS DEL IMPUESTO </t>
  </si>
  <si>
    <t xml:space="preserve">IMPUESTO NETO A INGRESAR </t>
  </si>
  <si>
    <t>SIN TOPE</t>
  </si>
  <si>
    <t>CON TOPE FIJO</t>
  </si>
  <si>
    <t xml:space="preserve">CON TOPE VARIABLE </t>
  </si>
  <si>
    <t>TOTAL DEDUCCIONES GENERALES</t>
  </si>
  <si>
    <t>DEDUCCIONES PERSONALES</t>
  </si>
  <si>
    <t>TOTAL DEDUCCIONES PERSONALES</t>
  </si>
  <si>
    <t>Quebranto periodo 2015</t>
  </si>
  <si>
    <t>ANTICIPO DE IIGG</t>
  </si>
  <si>
    <t xml:space="preserve">Ganancia no imponible </t>
  </si>
  <si>
    <t xml:space="preserve">Deducciones especiales 3er y 4ta categoria </t>
  </si>
  <si>
    <t>hijos (2)</t>
  </si>
  <si>
    <t>Obra social OSPE</t>
  </si>
  <si>
    <t xml:space="preserve">Gastos de sepelio </t>
  </si>
  <si>
    <t xml:space="preserve">Seguro de vida </t>
  </si>
  <si>
    <t>Aportes para jubilación</t>
  </si>
  <si>
    <t>tope 5%</t>
  </si>
  <si>
    <t>TOPE $20000</t>
  </si>
  <si>
    <t>TOPE $996,23</t>
  </si>
  <si>
    <t>En adelante</t>
  </si>
  <si>
    <t>más de</t>
  </si>
  <si>
    <t>hasta</t>
  </si>
  <si>
    <t>$</t>
  </si>
  <si>
    <t>%</t>
  </si>
  <si>
    <t>s/exedente de</t>
  </si>
  <si>
    <t xml:space="preserve">Amortización inmueble </t>
  </si>
  <si>
    <t>DATOS DEL EJERCICIO:</t>
  </si>
  <si>
    <t>RESOLUCIÓN EJERCICIO Nº 3. PRACTICO INTEGRADOR</t>
  </si>
  <si>
    <t>RENTA NETA 3ERA CATEGORÍA</t>
  </si>
  <si>
    <t>RENTA NETA 4TA CATEGORÍA</t>
  </si>
  <si>
    <r>
      <rPr>
        <b/>
        <u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  <scheme val="minor"/>
      </rPr>
      <t xml:space="preserve">  Arts. 19, 22, 23, 41, 45, 49, 79, 81, 83, 84, 87, 90</t>
    </r>
  </si>
  <si>
    <t xml:space="preserve">Total renta bruta 1er categoría </t>
  </si>
  <si>
    <t>Total deducciones renta 1er categoría</t>
  </si>
  <si>
    <t>1ER CATEGORÍA (renta de suelo-alquileres)</t>
  </si>
  <si>
    <t xml:space="preserve">RENTA NETA 1ER CATEGORÍA </t>
  </si>
  <si>
    <t>2DA CATEGORÍA (renta del capital)</t>
  </si>
  <si>
    <t xml:space="preserve">3ER CATEGORÍA </t>
  </si>
  <si>
    <t>Distribución de utilidades</t>
  </si>
  <si>
    <t>4TA CATEGORÍA (trabajo personal)</t>
  </si>
  <si>
    <t xml:space="preserve">RESULTADO NETO DESPUÉS DE QUEBRANTOS </t>
  </si>
  <si>
    <t>Anticipo en el período 2016</t>
  </si>
  <si>
    <t xml:space="preserve">Sueldo MUCHOMAIZ </t>
  </si>
  <si>
    <t xml:space="preserve">Intereses crédito hipotecario </t>
  </si>
  <si>
    <t xml:space="preserve">Honorarios médicos </t>
  </si>
  <si>
    <t>Participación del resultado impositivo de AMARILLO S.R.L.</t>
  </si>
  <si>
    <t>Honorarios  SOJA S.A.</t>
  </si>
  <si>
    <t>renta</t>
  </si>
  <si>
    <t>RENTA BRUTA 4TA CATEGORÍA</t>
  </si>
  <si>
    <t>Gastos de papelería</t>
  </si>
  <si>
    <t>GANANCIAS NETAS 1ERA, 3ERA Y 4TA CATEGORÍA</t>
  </si>
  <si>
    <t>IMPUESTO A LAS GANANCIAS- 2ª CATEG.</t>
  </si>
  <si>
    <t>IMPUESTO A LAS GANANCIAS INGRESADO- 2ª CATEG.</t>
  </si>
  <si>
    <t>Art. 90 LIG</t>
  </si>
  <si>
    <t>Escala Impositiva Art. 90 LIG hasta el Ejercicio Fiscal 2016</t>
  </si>
  <si>
    <t>AlÍcuota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</si>
</sst>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$&quot;\ * #,##0.00_ ;_ &quot;$&quot;\ * \-#,##0.00_ ;_ &quot;$&quot;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44" fontId="3" fillId="0" borderId="1" xfId="1" applyFont="1" applyBorder="1"/>
    <xf numFmtId="44" fontId="4" fillId="0" borderId="1" xfId="1" applyFont="1" applyBorder="1"/>
    <xf numFmtId="44" fontId="4" fillId="0" borderId="1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1" xfId="0" applyFont="1" applyBorder="1" applyAlignment="1">
      <alignment horizontal="center"/>
    </xf>
    <xf numFmtId="44" fontId="1" fillId="0" borderId="1" xfId="1" applyFont="1" applyBorder="1"/>
    <xf numFmtId="44" fontId="2" fillId="8" borderId="5" xfId="1" applyFont="1" applyFill="1" applyBorder="1" applyAlignment="1"/>
    <xf numFmtId="44" fontId="0" fillId="0" borderId="0" xfId="1" applyFont="1" applyBorder="1"/>
    <xf numFmtId="44" fontId="0" fillId="0" borderId="8" xfId="0" applyNumberFormat="1" applyBorder="1"/>
    <xf numFmtId="44" fontId="0" fillId="0" borderId="8" xfId="1" applyFont="1" applyBorder="1"/>
    <xf numFmtId="9" fontId="0" fillId="0" borderId="10" xfId="0" applyNumberFormat="1" applyBorder="1"/>
    <xf numFmtId="44" fontId="0" fillId="0" borderId="11" xfId="0" applyNumberFormat="1" applyBorder="1"/>
    <xf numFmtId="0" fontId="0" fillId="0" borderId="2" xfId="0" applyBorder="1" applyAlignment="1">
      <alignment horizontal="right"/>
    </xf>
    <xf numFmtId="44" fontId="0" fillId="0" borderId="3" xfId="1" applyFont="1" applyBorder="1"/>
    <xf numFmtId="0" fontId="0" fillId="0" borderId="4" xfId="0" applyBorder="1"/>
    <xf numFmtId="0" fontId="0" fillId="0" borderId="5" xfId="0" applyBorder="1"/>
    <xf numFmtId="44" fontId="4" fillId="5" borderId="1" xfId="0" applyNumberFormat="1" applyFont="1" applyFill="1" applyBorder="1"/>
    <xf numFmtId="44" fontId="4" fillId="3" borderId="1" xfId="1" applyFont="1" applyFill="1" applyBorder="1"/>
    <xf numFmtId="9" fontId="0" fillId="0" borderId="1" xfId="2" applyFont="1" applyBorder="1"/>
    <xf numFmtId="44" fontId="2" fillId="0" borderId="1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/>
    <xf numFmtId="9" fontId="2" fillId="0" borderId="1" xfId="0" applyNumberFormat="1" applyFont="1" applyBorder="1"/>
    <xf numFmtId="44" fontId="2" fillId="0" borderId="1" xfId="1" applyFont="1" applyBorder="1"/>
    <xf numFmtId="0" fontId="0" fillId="0" borderId="1" xfId="0" applyFont="1" applyBorder="1" applyAlignment="1">
      <alignment horizontal="left"/>
    </xf>
    <xf numFmtId="44" fontId="4" fillId="10" borderId="1" xfId="0" applyNumberFormat="1" applyFont="1" applyFill="1" applyBorder="1"/>
    <xf numFmtId="0" fontId="0" fillId="0" borderId="0" xfId="0"/>
    <xf numFmtId="4" fontId="2" fillId="0" borderId="0" xfId="0" applyNumberFormat="1" applyFont="1"/>
    <xf numFmtId="4" fontId="7" fillId="0" borderId="0" xfId="0" applyNumberFormat="1" applyFont="1"/>
    <xf numFmtId="44" fontId="4" fillId="0" borderId="1" xfId="1" applyFont="1" applyFill="1" applyBorder="1"/>
    <xf numFmtId="9" fontId="0" fillId="0" borderId="1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1" applyNumberFormat="1" applyFont="1" applyBorder="1" applyAlignment="1">
      <alignment horizontal="center"/>
    </xf>
    <xf numFmtId="0" fontId="0" fillId="0" borderId="0" xfId="0" applyBorder="1" applyAlignment="1"/>
    <xf numFmtId="0" fontId="0" fillId="0" borderId="0" xfId="0"/>
    <xf numFmtId="0" fontId="9" fillId="0" borderId="1" xfId="0" applyFont="1" applyFill="1" applyBorder="1"/>
    <xf numFmtId="44" fontId="9" fillId="0" borderId="1" xfId="1" applyFont="1" applyFill="1" applyBorder="1"/>
    <xf numFmtId="44" fontId="10" fillId="0" borderId="1" xfId="0" applyNumberFormat="1" applyFont="1" applyBorder="1"/>
    <xf numFmtId="0" fontId="10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4" fontId="8" fillId="0" borderId="12" xfId="0" applyNumberFormat="1" applyFont="1" applyBorder="1" applyAlignment="1">
      <alignment horizontal="left" vertical="center"/>
    </xf>
    <xf numFmtId="4" fontId="0" fillId="0" borderId="13" xfId="0" applyNumberFormat="1" applyBorder="1" applyAlignment="1">
      <alignment horizontal="left" vertical="center"/>
    </xf>
    <xf numFmtId="4" fontId="0" fillId="0" borderId="14" xfId="0" applyNumberFormat="1" applyBorder="1" applyAlignment="1">
      <alignment horizontal="left" vertical="center"/>
    </xf>
    <xf numFmtId="4" fontId="0" fillId="0" borderId="15" xfId="0" applyNumberFormat="1" applyBorder="1" applyAlignment="1">
      <alignment horizontal="left" vertical="center"/>
    </xf>
    <xf numFmtId="4" fontId="0" fillId="0" borderId="16" xfId="0" applyNumberFormat="1" applyBorder="1" applyAlignment="1">
      <alignment horizontal="left" vertical="center"/>
    </xf>
    <xf numFmtId="4" fontId="0" fillId="0" borderId="17" xfId="0" applyNumberForma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44</xdr:row>
      <xdr:rowOff>123825</xdr:rowOff>
    </xdr:from>
    <xdr:to>
      <xdr:col>3</xdr:col>
      <xdr:colOff>733425</xdr:colOff>
      <xdr:row>44</xdr:row>
      <xdr:rowOff>133350</xdr:rowOff>
    </xdr:to>
    <xdr:cxnSp macro="">
      <xdr:nvCxnSpPr>
        <xdr:cNvPr id="3" name="2 Conector recto de flecha"/>
        <xdr:cNvCxnSpPr/>
      </xdr:nvCxnSpPr>
      <xdr:spPr>
        <a:xfrm>
          <a:off x="3686175" y="6791325"/>
          <a:ext cx="77152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45</xdr:row>
      <xdr:rowOff>19050</xdr:rowOff>
    </xdr:from>
    <xdr:to>
      <xdr:col>3</xdr:col>
      <xdr:colOff>733425</xdr:colOff>
      <xdr:row>46</xdr:row>
      <xdr:rowOff>114300</xdr:rowOff>
    </xdr:to>
    <xdr:cxnSp macro="">
      <xdr:nvCxnSpPr>
        <xdr:cNvPr id="5" name="4 Conector recto de flecha"/>
        <xdr:cNvCxnSpPr/>
      </xdr:nvCxnSpPr>
      <xdr:spPr>
        <a:xfrm flipV="1">
          <a:off x="3733800" y="6877050"/>
          <a:ext cx="723900" cy="285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45</xdr:row>
      <xdr:rowOff>104775</xdr:rowOff>
    </xdr:from>
    <xdr:to>
      <xdr:col>3</xdr:col>
      <xdr:colOff>752475</xdr:colOff>
      <xdr:row>46</xdr:row>
      <xdr:rowOff>123825</xdr:rowOff>
    </xdr:to>
    <xdr:cxnSp macro="">
      <xdr:nvCxnSpPr>
        <xdr:cNvPr id="7" name="6 Conector recto de flecha"/>
        <xdr:cNvCxnSpPr/>
      </xdr:nvCxnSpPr>
      <xdr:spPr>
        <a:xfrm>
          <a:off x="3724275" y="6962775"/>
          <a:ext cx="752475" cy="2095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48</xdr:row>
      <xdr:rowOff>76200</xdr:rowOff>
    </xdr:from>
    <xdr:to>
      <xdr:col>4</xdr:col>
      <xdr:colOff>0</xdr:colOff>
      <xdr:row>49</xdr:row>
      <xdr:rowOff>0</xdr:rowOff>
    </xdr:to>
    <xdr:cxnSp macro="">
      <xdr:nvCxnSpPr>
        <xdr:cNvPr id="9" name="8 Conector recto de flecha"/>
        <xdr:cNvCxnSpPr/>
      </xdr:nvCxnSpPr>
      <xdr:spPr>
        <a:xfrm>
          <a:off x="3733800" y="7505700"/>
          <a:ext cx="752475" cy="114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104775</xdr:rowOff>
    </xdr:from>
    <xdr:to>
      <xdr:col>4</xdr:col>
      <xdr:colOff>9525</xdr:colOff>
      <xdr:row>19</xdr:row>
      <xdr:rowOff>123825</xdr:rowOff>
    </xdr:to>
    <xdr:cxnSp macro="">
      <xdr:nvCxnSpPr>
        <xdr:cNvPr id="8" name="7 Conector recto de flecha"/>
        <xdr:cNvCxnSpPr/>
      </xdr:nvCxnSpPr>
      <xdr:spPr>
        <a:xfrm>
          <a:off x="4114800" y="3752850"/>
          <a:ext cx="771525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showGridLines="0" tabSelected="1" workbookViewId="0">
      <selection activeCell="B91" sqref="B91:F91"/>
    </sheetView>
  </sheetViews>
  <sheetFormatPr baseColWidth="10" defaultRowHeight="15" x14ac:dyDescent="0.25"/>
  <cols>
    <col min="1" max="1" width="32" customWidth="1"/>
    <col min="2" max="2" width="20.7109375" customWidth="1"/>
    <col min="3" max="3" width="13" bestFit="1" customWidth="1"/>
    <col min="6" max="6" width="15.28515625" customWidth="1"/>
    <col min="11" max="11" width="14.28515625" customWidth="1"/>
  </cols>
  <sheetData>
    <row r="1" spans="1:11" ht="15.75" x14ac:dyDescent="0.25">
      <c r="A1" s="34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thickBo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63" t="s">
        <v>43</v>
      </c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ht="15.75" thickBot="1" x14ac:dyDescent="0.3">
      <c r="A4" s="66"/>
      <c r="B4" s="67"/>
      <c r="C4" s="67"/>
      <c r="D4" s="67"/>
      <c r="E4" s="67"/>
      <c r="F4" s="67"/>
      <c r="G4" s="67"/>
      <c r="H4" s="67"/>
      <c r="I4" s="67"/>
      <c r="J4" s="67"/>
      <c r="K4" s="68"/>
    </row>
    <row r="6" spans="1:11" x14ac:dyDescent="0.25">
      <c r="A6" s="33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9" spans="1:11" x14ac:dyDescent="0.25">
      <c r="A9" s="69" t="s">
        <v>0</v>
      </c>
      <c r="B9" s="69"/>
      <c r="C9" s="69"/>
    </row>
    <row r="10" spans="1:11" x14ac:dyDescent="0.25">
      <c r="A10" s="47" t="s">
        <v>46</v>
      </c>
      <c r="B10" s="47"/>
      <c r="C10" s="47"/>
    </row>
    <row r="11" spans="1:11" x14ac:dyDescent="0.25">
      <c r="A11" s="1"/>
      <c r="B11" s="3" t="s">
        <v>1</v>
      </c>
      <c r="C11" s="3" t="s">
        <v>2</v>
      </c>
    </row>
    <row r="12" spans="1:11" x14ac:dyDescent="0.25">
      <c r="A12" s="1" t="s">
        <v>4</v>
      </c>
      <c r="B12" s="2">
        <v>2300</v>
      </c>
      <c r="C12" s="2">
        <f>+B12*12</f>
        <v>27600</v>
      </c>
    </row>
    <row r="13" spans="1:11" x14ac:dyDescent="0.25">
      <c r="A13" s="70" t="s">
        <v>44</v>
      </c>
      <c r="B13" s="70"/>
      <c r="C13" s="5">
        <f>+C12</f>
        <v>27600</v>
      </c>
    </row>
    <row r="14" spans="1:11" x14ac:dyDescent="0.25">
      <c r="A14" s="30" t="s">
        <v>38</v>
      </c>
      <c r="B14" s="10"/>
      <c r="C14" s="11">
        <f>250000/50</f>
        <v>5000</v>
      </c>
    </row>
    <row r="15" spans="1:11" x14ac:dyDescent="0.25">
      <c r="A15" s="70" t="s">
        <v>45</v>
      </c>
      <c r="B15" s="70"/>
      <c r="C15" s="5">
        <f>+C14</f>
        <v>5000</v>
      </c>
    </row>
    <row r="16" spans="1:11" x14ac:dyDescent="0.25">
      <c r="A16" s="54" t="s">
        <v>47</v>
      </c>
      <c r="B16" s="54"/>
      <c r="C16" s="35">
        <f>+C13-C15</f>
        <v>22600</v>
      </c>
    </row>
    <row r="17" spans="1:6" x14ac:dyDescent="0.25">
      <c r="A17" s="8"/>
      <c r="B17" s="4"/>
      <c r="C17" s="9"/>
    </row>
    <row r="18" spans="1:6" x14ac:dyDescent="0.25">
      <c r="A18" s="47" t="s">
        <v>48</v>
      </c>
      <c r="B18" s="47"/>
      <c r="C18" s="47"/>
    </row>
    <row r="19" spans="1:6" x14ac:dyDescent="0.25">
      <c r="A19" s="1"/>
      <c r="B19" s="3" t="s">
        <v>1</v>
      </c>
      <c r="C19" s="3" t="s">
        <v>2</v>
      </c>
      <c r="E19" s="45" t="s">
        <v>65</v>
      </c>
      <c r="F19" s="45"/>
    </row>
    <row r="20" spans="1:6" x14ac:dyDescent="0.25">
      <c r="A20" s="41" t="s">
        <v>57</v>
      </c>
      <c r="B20" s="42"/>
      <c r="C20" s="2">
        <v>15800</v>
      </c>
      <c r="E20" s="3" t="s">
        <v>67</v>
      </c>
      <c r="F20" s="36">
        <v>0.15</v>
      </c>
    </row>
    <row r="21" spans="1:6" x14ac:dyDescent="0.25">
      <c r="A21" s="54" t="s">
        <v>63</v>
      </c>
      <c r="B21" s="54"/>
      <c r="C21" s="6">
        <f>+C20*F20</f>
        <v>2370</v>
      </c>
      <c r="E21" s="3" t="s">
        <v>59</v>
      </c>
      <c r="F21" s="2">
        <v>15800</v>
      </c>
    </row>
    <row r="22" spans="1:6" x14ac:dyDescent="0.25">
      <c r="A22" s="8"/>
      <c r="B22" s="4"/>
      <c r="C22" s="9"/>
    </row>
    <row r="23" spans="1:6" x14ac:dyDescent="0.25">
      <c r="A23" s="47" t="s">
        <v>49</v>
      </c>
      <c r="B23" s="47"/>
      <c r="C23" s="47"/>
    </row>
    <row r="24" spans="1:6" x14ac:dyDescent="0.25">
      <c r="A24" s="1"/>
      <c r="B24" s="3" t="s">
        <v>1</v>
      </c>
      <c r="C24" s="3" t="s">
        <v>2</v>
      </c>
    </row>
    <row r="25" spans="1:6" s="32" customFormat="1" x14ac:dyDescent="0.25">
      <c r="A25" s="32" t="s">
        <v>50</v>
      </c>
      <c r="B25" s="2"/>
      <c r="C25" s="2">
        <v>156879.54</v>
      </c>
      <c r="E25" s="37"/>
      <c r="F25" s="38"/>
    </row>
    <row r="26" spans="1:6" x14ac:dyDescent="0.25">
      <c r="A26" s="48" t="s">
        <v>41</v>
      </c>
      <c r="B26" s="48"/>
      <c r="C26" s="6">
        <f>+C25</f>
        <v>156879.54</v>
      </c>
      <c r="E26" s="4"/>
      <c r="F26" s="13"/>
    </row>
    <row r="27" spans="1:6" x14ac:dyDescent="0.25">
      <c r="A27" s="8"/>
      <c r="B27" s="4"/>
      <c r="C27" s="9"/>
    </row>
    <row r="28" spans="1:6" x14ac:dyDescent="0.25">
      <c r="A28" s="47" t="s">
        <v>51</v>
      </c>
      <c r="B28" s="47"/>
      <c r="C28" s="47"/>
    </row>
    <row r="29" spans="1:6" x14ac:dyDescent="0.25">
      <c r="A29" s="1"/>
      <c r="B29" s="3" t="s">
        <v>3</v>
      </c>
      <c r="C29" s="3" t="s">
        <v>2</v>
      </c>
    </row>
    <row r="30" spans="1:6" x14ac:dyDescent="0.25">
      <c r="A30" s="1" t="s">
        <v>58</v>
      </c>
      <c r="B30" s="2"/>
      <c r="C30" s="2">
        <v>57000</v>
      </c>
    </row>
    <row r="31" spans="1:6" x14ac:dyDescent="0.25">
      <c r="A31" s="1" t="s">
        <v>54</v>
      </c>
      <c r="B31" s="2">
        <v>4600</v>
      </c>
      <c r="C31" s="2">
        <f>+B31*5</f>
        <v>23000</v>
      </c>
    </row>
    <row r="32" spans="1:6" x14ac:dyDescent="0.25">
      <c r="A32" s="48" t="s">
        <v>60</v>
      </c>
      <c r="B32" s="48"/>
      <c r="C32" s="7">
        <f>+C31+C30</f>
        <v>80000</v>
      </c>
    </row>
    <row r="33" spans="1:6" s="32" customFormat="1" x14ac:dyDescent="0.25">
      <c r="A33" s="1" t="s">
        <v>61</v>
      </c>
      <c r="B33" s="1"/>
      <c r="C33" s="2">
        <v>1359</v>
      </c>
    </row>
    <row r="34" spans="1:6" s="32" customFormat="1" x14ac:dyDescent="0.25">
      <c r="A34" s="48" t="s">
        <v>42</v>
      </c>
      <c r="B34" s="48"/>
      <c r="C34" s="29">
        <f>+C32-C33</f>
        <v>78641</v>
      </c>
    </row>
    <row r="35" spans="1:6" x14ac:dyDescent="0.25">
      <c r="A35" s="8"/>
      <c r="B35" s="4"/>
      <c r="C35" s="9"/>
    </row>
    <row r="36" spans="1:6" x14ac:dyDescent="0.25">
      <c r="A36" s="62" t="str">
        <f>+B74</f>
        <v>GANANCIAS NETAS 1ERA, 3ERA Y 4TA CATEGORÍA</v>
      </c>
      <c r="B36" s="62"/>
      <c r="C36" s="31">
        <f>+C16+C26+C34</f>
        <v>258120.54</v>
      </c>
    </row>
    <row r="40" spans="1:6" x14ac:dyDescent="0.25">
      <c r="A40" s="49" t="s">
        <v>5</v>
      </c>
      <c r="B40" s="49"/>
      <c r="C40" s="49"/>
    </row>
    <row r="41" spans="1:6" x14ac:dyDescent="0.25">
      <c r="A41" s="60" t="s">
        <v>14</v>
      </c>
      <c r="B41" s="60"/>
      <c r="C41" s="60"/>
    </row>
    <row r="42" spans="1:6" x14ac:dyDescent="0.25">
      <c r="A42" s="8" t="s">
        <v>25</v>
      </c>
      <c r="B42" s="13">
        <f>360*12</f>
        <v>4320</v>
      </c>
      <c r="C42" s="14">
        <f>+B42</f>
        <v>4320</v>
      </c>
    </row>
    <row r="43" spans="1:6" x14ac:dyDescent="0.25">
      <c r="A43" s="8" t="s">
        <v>28</v>
      </c>
      <c r="B43" s="13">
        <v>3842</v>
      </c>
      <c r="C43" s="14">
        <f>+B43</f>
        <v>3842</v>
      </c>
    </row>
    <row r="44" spans="1:6" x14ac:dyDescent="0.25">
      <c r="A44" s="60" t="s">
        <v>15</v>
      </c>
      <c r="B44" s="60"/>
      <c r="C44" s="60"/>
    </row>
    <row r="45" spans="1:6" x14ac:dyDescent="0.25">
      <c r="A45" s="8" t="s">
        <v>26</v>
      </c>
      <c r="B45" s="13">
        <v>1200</v>
      </c>
      <c r="C45" s="15">
        <v>996.23</v>
      </c>
      <c r="E45" s="20" t="s">
        <v>31</v>
      </c>
      <c r="F45" s="21"/>
    </row>
    <row r="46" spans="1:6" x14ac:dyDescent="0.25">
      <c r="A46" s="8" t="s">
        <v>55</v>
      </c>
      <c r="B46" s="13">
        <f>600*12</f>
        <v>7200</v>
      </c>
      <c r="C46" s="14">
        <f>+B46</f>
        <v>7200</v>
      </c>
    </row>
    <row r="47" spans="1:6" x14ac:dyDescent="0.25">
      <c r="A47" s="8" t="s">
        <v>27</v>
      </c>
      <c r="B47" s="13">
        <f>75*12</f>
        <v>900</v>
      </c>
      <c r="C47" s="15">
        <v>996.23</v>
      </c>
      <c r="E47" s="20" t="s">
        <v>30</v>
      </c>
      <c r="F47" s="21"/>
    </row>
    <row r="48" spans="1:6" x14ac:dyDescent="0.25">
      <c r="A48" s="60" t="s">
        <v>16</v>
      </c>
      <c r="B48" s="60"/>
      <c r="C48" s="60"/>
    </row>
    <row r="49" spans="1:6" x14ac:dyDescent="0.25">
      <c r="A49" s="8" t="s">
        <v>56</v>
      </c>
      <c r="B49" s="13">
        <v>1200</v>
      </c>
      <c r="C49" s="14">
        <f>+F49</f>
        <v>480</v>
      </c>
      <c r="E49" s="16">
        <v>0.4</v>
      </c>
      <c r="F49" s="17">
        <f>+E49*B49</f>
        <v>480</v>
      </c>
    </row>
    <row r="50" spans="1:6" x14ac:dyDescent="0.25">
      <c r="A50" s="61" t="s">
        <v>17</v>
      </c>
      <c r="B50" s="61"/>
      <c r="C50" s="22">
        <f>+C42+C43+C45+C46+C47+C49</f>
        <v>17834.46</v>
      </c>
      <c r="E50" s="18" t="s">
        <v>29</v>
      </c>
      <c r="F50" s="19">
        <f>5%*F74</f>
        <v>12906.027000000002</v>
      </c>
    </row>
    <row r="55" spans="1:6" x14ac:dyDescent="0.25">
      <c r="A55" s="56" t="s">
        <v>7</v>
      </c>
      <c r="B55" s="56"/>
      <c r="C55" s="56"/>
    </row>
    <row r="56" spans="1:6" x14ac:dyDescent="0.25">
      <c r="A56" s="55" t="s">
        <v>20</v>
      </c>
      <c r="B56" s="55"/>
      <c r="C56" s="12">
        <v>3500</v>
      </c>
    </row>
    <row r="58" spans="1:6" x14ac:dyDescent="0.25">
      <c r="A58" s="57" t="s">
        <v>18</v>
      </c>
      <c r="B58" s="57"/>
      <c r="C58" s="57"/>
    </row>
    <row r="59" spans="1:6" x14ac:dyDescent="0.25">
      <c r="A59" s="8" t="s">
        <v>22</v>
      </c>
      <c r="B59" s="4"/>
      <c r="C59" s="15">
        <v>42318</v>
      </c>
    </row>
    <row r="60" spans="1:6" x14ac:dyDescent="0.25">
      <c r="A60" s="8" t="s">
        <v>23</v>
      </c>
      <c r="B60" s="4"/>
      <c r="C60" s="15">
        <v>42318</v>
      </c>
      <c r="E60" s="39"/>
      <c r="F60" s="39"/>
    </row>
    <row r="61" spans="1:6" x14ac:dyDescent="0.25">
      <c r="A61" s="8" t="s">
        <v>24</v>
      </c>
      <c r="B61" s="4"/>
      <c r="C61" s="15">
        <v>19889</v>
      </c>
    </row>
    <row r="62" spans="1:6" x14ac:dyDescent="0.25">
      <c r="A62" s="58" t="s">
        <v>19</v>
      </c>
      <c r="B62" s="59"/>
      <c r="C62" s="23">
        <f>+SUM(C59:C61)</f>
        <v>104525</v>
      </c>
    </row>
    <row r="64" spans="1:6" x14ac:dyDescent="0.25">
      <c r="A64" s="56" t="s">
        <v>21</v>
      </c>
      <c r="B64" s="56"/>
      <c r="C64" s="56"/>
    </row>
    <row r="65" spans="1:6" x14ac:dyDescent="0.25">
      <c r="A65" s="55" t="s">
        <v>53</v>
      </c>
      <c r="B65" s="55"/>
      <c r="C65" s="12">
        <v>890</v>
      </c>
    </row>
    <row r="74" spans="1:6" x14ac:dyDescent="0.25">
      <c r="B74" s="50" t="s">
        <v>62</v>
      </c>
      <c r="C74" s="50"/>
      <c r="D74" s="50"/>
      <c r="E74" s="50"/>
      <c r="F74" s="25">
        <f>+C36</f>
        <v>258120.54</v>
      </c>
    </row>
    <row r="75" spans="1:6" x14ac:dyDescent="0.25">
      <c r="B75" s="50" t="s">
        <v>5</v>
      </c>
      <c r="C75" s="50"/>
      <c r="D75" s="50"/>
      <c r="E75" s="50"/>
      <c r="F75" s="25">
        <f>+C50</f>
        <v>17834.46</v>
      </c>
    </row>
    <row r="76" spans="1:6" x14ac:dyDescent="0.25">
      <c r="B76" s="50" t="s">
        <v>6</v>
      </c>
      <c r="C76" s="50"/>
      <c r="D76" s="50"/>
      <c r="E76" s="50"/>
      <c r="F76" s="25">
        <f>+F74-F75</f>
        <v>240286.08000000002</v>
      </c>
    </row>
    <row r="77" spans="1:6" x14ac:dyDescent="0.25">
      <c r="B77" s="51" t="s">
        <v>7</v>
      </c>
      <c r="C77" s="52"/>
      <c r="D77" s="52"/>
      <c r="E77" s="53"/>
      <c r="F77" s="25">
        <f>+C56</f>
        <v>3500</v>
      </c>
    </row>
    <row r="78" spans="1:6" x14ac:dyDescent="0.25">
      <c r="B78" s="51" t="s">
        <v>52</v>
      </c>
      <c r="C78" s="52"/>
      <c r="D78" s="52"/>
      <c r="E78" s="53"/>
      <c r="F78" s="25">
        <f>+F76-F77</f>
        <v>236786.08000000002</v>
      </c>
    </row>
    <row r="79" spans="1:6" x14ac:dyDescent="0.25">
      <c r="B79" s="51" t="s">
        <v>8</v>
      </c>
      <c r="C79" s="52"/>
      <c r="D79" s="52"/>
      <c r="E79" s="53"/>
      <c r="F79" s="25">
        <f>+C62</f>
        <v>104525</v>
      </c>
    </row>
    <row r="80" spans="1:6" x14ac:dyDescent="0.25">
      <c r="B80" s="51" t="s">
        <v>9</v>
      </c>
      <c r="C80" s="52"/>
      <c r="D80" s="52"/>
      <c r="E80" s="53"/>
      <c r="F80" s="25">
        <f>+F78-F79</f>
        <v>132261.08000000002</v>
      </c>
    </row>
    <row r="81" spans="2:6" x14ac:dyDescent="0.25">
      <c r="B81" s="26"/>
      <c r="C81" s="26"/>
      <c r="D81" s="26"/>
      <c r="E81" s="26"/>
      <c r="F81" s="27"/>
    </row>
    <row r="82" spans="2:6" x14ac:dyDescent="0.25">
      <c r="B82" s="50" t="s">
        <v>10</v>
      </c>
      <c r="C82" s="50"/>
      <c r="D82" s="50"/>
      <c r="E82" s="50"/>
      <c r="F82" s="28">
        <f>+E99</f>
        <v>0.35</v>
      </c>
    </row>
    <row r="83" spans="2:6" x14ac:dyDescent="0.25">
      <c r="B83" s="50" t="s">
        <v>11</v>
      </c>
      <c r="C83" s="50"/>
      <c r="D83" s="50"/>
      <c r="E83" s="50"/>
      <c r="F83" s="29">
        <f>+(F80-F99)*F82+D99</f>
        <v>32791.378000000004</v>
      </c>
    </row>
    <row r="84" spans="2:6" x14ac:dyDescent="0.25">
      <c r="B84" s="50" t="s">
        <v>12</v>
      </c>
      <c r="C84" s="50"/>
      <c r="D84" s="50"/>
      <c r="E84" s="50"/>
      <c r="F84" s="25">
        <f>+C65</f>
        <v>890</v>
      </c>
    </row>
    <row r="85" spans="2:6" x14ac:dyDescent="0.25">
      <c r="B85" s="50" t="s">
        <v>13</v>
      </c>
      <c r="C85" s="50"/>
      <c r="D85" s="50"/>
      <c r="E85" s="50"/>
      <c r="F85" s="25">
        <f>+F83-F84</f>
        <v>31901.378000000004</v>
      </c>
    </row>
    <row r="87" spans="2:6" x14ac:dyDescent="0.25">
      <c r="B87" s="44" t="s">
        <v>64</v>
      </c>
      <c r="C87" s="44"/>
      <c r="D87" s="44"/>
      <c r="E87" s="44"/>
      <c r="F87" s="43">
        <f>+C21</f>
        <v>2370</v>
      </c>
    </row>
    <row r="89" spans="2:6" s="40" customFormat="1" x14ac:dyDescent="0.25"/>
    <row r="90" spans="2:6" s="40" customFormat="1" x14ac:dyDescent="0.25"/>
    <row r="91" spans="2:6" s="40" customFormat="1" x14ac:dyDescent="0.25">
      <c r="B91" s="46" t="s">
        <v>66</v>
      </c>
      <c r="C91" s="46"/>
      <c r="D91" s="46"/>
      <c r="E91" s="46"/>
      <c r="F91" s="46"/>
    </row>
    <row r="92" spans="2:6" x14ac:dyDescent="0.25">
      <c r="B92" s="1" t="s">
        <v>33</v>
      </c>
      <c r="C92" s="1" t="s">
        <v>34</v>
      </c>
      <c r="D92" s="1" t="s">
        <v>35</v>
      </c>
      <c r="E92" s="1" t="s">
        <v>36</v>
      </c>
      <c r="F92" s="1" t="s">
        <v>37</v>
      </c>
    </row>
    <row r="93" spans="2:6" x14ac:dyDescent="0.25">
      <c r="B93" s="2">
        <v>0</v>
      </c>
      <c r="C93" s="2">
        <v>10000</v>
      </c>
      <c r="D93" s="2">
        <v>0</v>
      </c>
      <c r="E93" s="24">
        <v>0.09</v>
      </c>
      <c r="F93" s="2">
        <v>0</v>
      </c>
    </row>
    <row r="94" spans="2:6" x14ac:dyDescent="0.25">
      <c r="B94" s="2">
        <v>10000</v>
      </c>
      <c r="C94" s="2">
        <v>20000</v>
      </c>
      <c r="D94" s="2">
        <v>900</v>
      </c>
      <c r="E94" s="24">
        <v>0.14000000000000001</v>
      </c>
      <c r="F94" s="2">
        <v>10000</v>
      </c>
    </row>
    <row r="95" spans="2:6" x14ac:dyDescent="0.25">
      <c r="B95" s="2">
        <v>20000</v>
      </c>
      <c r="C95" s="2">
        <v>30000</v>
      </c>
      <c r="D95" s="2">
        <v>2300</v>
      </c>
      <c r="E95" s="24">
        <v>0.19</v>
      </c>
      <c r="F95" s="2">
        <v>20000</v>
      </c>
    </row>
    <row r="96" spans="2:6" x14ac:dyDescent="0.25">
      <c r="B96" s="2">
        <v>30000</v>
      </c>
      <c r="C96" s="2">
        <v>60000</v>
      </c>
      <c r="D96" s="2">
        <v>4200</v>
      </c>
      <c r="E96" s="24">
        <v>0.23</v>
      </c>
      <c r="F96" s="2">
        <v>30000</v>
      </c>
    </row>
    <row r="97" spans="2:6" x14ac:dyDescent="0.25">
      <c r="B97" s="2">
        <v>60000</v>
      </c>
      <c r="C97" s="2">
        <v>90000</v>
      </c>
      <c r="D97" s="2">
        <v>11100</v>
      </c>
      <c r="E97" s="24">
        <v>0.27</v>
      </c>
      <c r="F97" s="2">
        <v>60000</v>
      </c>
    </row>
    <row r="98" spans="2:6" x14ac:dyDescent="0.25">
      <c r="B98" s="2">
        <v>90000</v>
      </c>
      <c r="C98" s="2">
        <v>120000</v>
      </c>
      <c r="D98" s="2">
        <v>19200</v>
      </c>
      <c r="E98" s="24">
        <v>0.31</v>
      </c>
      <c r="F98" s="2">
        <v>90000</v>
      </c>
    </row>
    <row r="99" spans="2:6" x14ac:dyDescent="0.25">
      <c r="B99" s="2">
        <v>120000</v>
      </c>
      <c r="C99" s="1" t="s">
        <v>32</v>
      </c>
      <c r="D99" s="2">
        <v>28500</v>
      </c>
      <c r="E99" s="24">
        <v>0.35</v>
      </c>
      <c r="F99" s="2">
        <v>120000</v>
      </c>
    </row>
  </sheetData>
  <mergeCells count="39">
    <mergeCell ref="A3:K4"/>
    <mergeCell ref="A9:C9"/>
    <mergeCell ref="A10:C10"/>
    <mergeCell ref="A18:C18"/>
    <mergeCell ref="A23:C23"/>
    <mergeCell ref="A13:B13"/>
    <mergeCell ref="A21:B21"/>
    <mergeCell ref="A15:B15"/>
    <mergeCell ref="B84:E84"/>
    <mergeCell ref="B85:E85"/>
    <mergeCell ref="A16:B16"/>
    <mergeCell ref="A65:B65"/>
    <mergeCell ref="A55:C55"/>
    <mergeCell ref="A58:C58"/>
    <mergeCell ref="A62:B62"/>
    <mergeCell ref="A56:B56"/>
    <mergeCell ref="A41:C41"/>
    <mergeCell ref="A44:C44"/>
    <mergeCell ref="A48:C48"/>
    <mergeCell ref="A50:B50"/>
    <mergeCell ref="A64:C64"/>
    <mergeCell ref="A36:B36"/>
    <mergeCell ref="B77:E77"/>
    <mergeCell ref="B87:E87"/>
    <mergeCell ref="E19:F19"/>
    <mergeCell ref="B91:F91"/>
    <mergeCell ref="A28:C28"/>
    <mergeCell ref="A32:B32"/>
    <mergeCell ref="A26:B26"/>
    <mergeCell ref="A40:C40"/>
    <mergeCell ref="B82:E82"/>
    <mergeCell ref="B78:E78"/>
    <mergeCell ref="B79:E79"/>
    <mergeCell ref="B80:E80"/>
    <mergeCell ref="B74:E74"/>
    <mergeCell ref="B75:E75"/>
    <mergeCell ref="B76:E76"/>
    <mergeCell ref="A34:B34"/>
    <mergeCell ref="B83:E8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Eleonora Rodriguez</cp:lastModifiedBy>
  <dcterms:created xsi:type="dcterms:W3CDTF">2017-03-13T20:12:53Z</dcterms:created>
  <dcterms:modified xsi:type="dcterms:W3CDTF">2017-07-28T18:46:29Z</dcterms:modified>
</cp:coreProperties>
</file>