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O\ELEO\CATOLICA\TRABAJOS\Beltramo\Unidades cerradas\"/>
    </mc:Choice>
  </mc:AlternateContent>
  <bookViews>
    <workbookView xWindow="0" yWindow="0" windowWidth="20490" windowHeight="7755"/>
  </bookViews>
  <sheets>
    <sheet name="7.01" sheetId="1" r:id="rId1"/>
    <sheet name="7.02" sheetId="2" r:id="rId2"/>
    <sheet name="7.03" sheetId="3" r:id="rId3"/>
  </sheets>
  <calcPr calcId="152511"/>
</workbook>
</file>

<file path=xl/calcChain.xml><?xml version="1.0" encoding="utf-8"?>
<calcChain xmlns="http://schemas.openxmlformats.org/spreadsheetml/2006/main">
  <c r="B28" i="1" l="1"/>
  <c r="B26" i="1" l="1"/>
  <c r="J30" i="3" l="1"/>
  <c r="B15" i="1" l="1"/>
  <c r="B21" i="1" l="1"/>
  <c r="G21" i="1" s="1"/>
  <c r="E30" i="1" l="1"/>
  <c r="G23" i="1"/>
  <c r="E32" i="1" s="1"/>
  <c r="E31" i="1" s="1"/>
  <c r="J22" i="3"/>
  <c r="J18" i="3"/>
  <c r="D14" i="3"/>
  <c r="H49" i="3" l="1"/>
  <c r="E69" i="3"/>
  <c r="H50" i="3"/>
  <c r="E73" i="3"/>
  <c r="E71" i="3" s="1"/>
  <c r="H60" i="3"/>
  <c r="H59" i="3"/>
  <c r="D27" i="3" l="1"/>
  <c r="D20" i="3"/>
  <c r="H45" i="3" s="1"/>
  <c r="J11" i="3"/>
  <c r="J16" i="3" s="1"/>
  <c r="H44" i="3"/>
  <c r="F13" i="2"/>
  <c r="B10" i="1"/>
  <c r="D30" i="3" l="1"/>
  <c r="H46" i="3" s="1"/>
  <c r="H47" i="3" s="1"/>
  <c r="H51" i="3" s="1"/>
  <c r="H54" i="3" s="1"/>
  <c r="H61" i="3" s="1"/>
  <c r="H62" i="3" s="1"/>
  <c r="C22" i="2"/>
  <c r="D22" i="2" s="1"/>
  <c r="E22" i="2" s="1"/>
  <c r="F24" i="2" s="1"/>
  <c r="F26" i="2" s="1"/>
  <c r="E67" i="3"/>
  <c r="G10" i="1"/>
  <c r="G12" i="1" s="1"/>
  <c r="E17" i="1" s="1"/>
  <c r="B12" i="1"/>
  <c r="H63" i="3" l="1"/>
  <c r="G22" i="2"/>
</calcChain>
</file>

<file path=xl/sharedStrings.xml><?xml version="1.0" encoding="utf-8"?>
<sst xmlns="http://schemas.openxmlformats.org/spreadsheetml/2006/main" count="122" uniqueCount="110">
  <si>
    <t>DATOS DEL EJERCICIO:</t>
  </si>
  <si>
    <t>RESOLUCIÓN EJERCICIO Nº 7.01. INTERESES PRESUNTOS. VENTAS A PLAZO.</t>
  </si>
  <si>
    <t>RESOLUCIÓN EJERCICIO Nº 7.02. REGALÍAS. INGRESOS Y DEDUCCIONES.</t>
  </si>
  <si>
    <t>RESOLUCIÓN EJERCICIO Nº 7.03. LIQUIDACIÓN DEL IMPUESTO A LAS GANANCIAS. SEGUNDA CATEGORÍA.</t>
  </si>
  <si>
    <t>Precio de contado</t>
  </si>
  <si>
    <t>Venta total:</t>
  </si>
  <si>
    <t>Monto de las cuotas:</t>
  </si>
  <si>
    <t>Cantidad de cuotas:</t>
  </si>
  <si>
    <t>Tasa de interés a aplicar:</t>
  </si>
  <si>
    <t>B) Venta de bien inmueble a plazo:</t>
  </si>
  <si>
    <t>A) Venta de bienes muebles a plazo:</t>
  </si>
  <si>
    <t>Intereses</t>
  </si>
  <si>
    <t>Ganancia de 2° Categoría por intereses reales</t>
  </si>
  <si>
    <t>Ganancia Bruta de 2° Categoría por intereses</t>
  </si>
  <si>
    <t xml:space="preserve">Fuente:  Libro "Impuesto a las Ganancias". 7° Ed. 2015. Cátedra de Legislación y Técnica Fiscal I. CAPÍTULO VI: GANANCIAS DE LA SEGUNDA CATEGORÍA: RENTA DE CAPITALES. GANANCIA BRUTA: DETERMINACIÓN. INTERESES PRESUNTOS.  Páginas 291 a 294. </t>
  </si>
  <si>
    <t>Contraprestación pactada</t>
  </si>
  <si>
    <t>Cantidad de cabañas</t>
  </si>
  <si>
    <t>Cantidad de días al año</t>
  </si>
  <si>
    <t>Ganancia de 2° Categoría por Regalías</t>
  </si>
  <si>
    <t>Deducción especial en caso de Regalías</t>
  </si>
  <si>
    <t>Valor de Origen</t>
  </si>
  <si>
    <t>Vida Útil</t>
  </si>
  <si>
    <t>Año</t>
  </si>
  <si>
    <t>Monto regalía</t>
  </si>
  <si>
    <t>25% de Regalía</t>
  </si>
  <si>
    <t>Deducción</t>
  </si>
  <si>
    <t>Capital invertido</t>
  </si>
  <si>
    <t>Saldo de Capital Invertido</t>
  </si>
  <si>
    <t>Deducción especial de 2° Categoría por Regalías</t>
  </si>
  <si>
    <t xml:space="preserve">Fuente:  Libro "Impuesto a las Ganancias". 7° Ed. 2015. Cátedra de Legislación y Técnica Fiscal I. CAPÍTULO VI: GANANCIAS DE LA SEGUNDA CATEGORÍA: RENTA DE CAPITALES. RENTAS POR LA LOCACIÓN DE COSAS MUEBLES, DERECHOS, REGALÍAS Y SUBSIDIOS PERIÓDICOS. REGALÍAS.  Páginas 300 y 301. CAPÍTULO VI: GANANCIAS DE LA SEGUNDA CATEGORÍA: RENTA DE CAPITALES. DEDUCCIONES ESPECIALES. DEDUCCIÓN ESPECIAL EN CASO DE REGALÍAS.  Páginas 321 a 323. </t>
  </si>
  <si>
    <t>Ganancia por Regalías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</si>
  <si>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47 y 86 LIG; art. 132 DR</t>
    </r>
  </si>
  <si>
    <t>Locación de cosas muebles: Automóviles</t>
  </si>
  <si>
    <t>Precio de locación mensual</t>
  </si>
  <si>
    <t>Cantidad de meses</t>
  </si>
  <si>
    <t>Cantidad de automóviles</t>
  </si>
  <si>
    <t>Ingreso por alquiler de automóviles</t>
  </si>
  <si>
    <t>Amortizaciones</t>
  </si>
  <si>
    <t>Gastos de reparación</t>
  </si>
  <si>
    <t>Rentas privenientes de obligaciones de no hacer</t>
  </si>
  <si>
    <t>Resarcimiento no construcción</t>
  </si>
  <si>
    <t xml:space="preserve">Concesión de Colonia de vacaciones </t>
  </si>
  <si>
    <t>Precio de la cuota mensual</t>
  </si>
  <si>
    <t>Cantidad de chicos</t>
  </si>
  <si>
    <t>Enero</t>
  </si>
  <si>
    <t>Febrero</t>
  </si>
  <si>
    <t>Ingresos por cuotas</t>
  </si>
  <si>
    <t>Ingresos promedio kiosco y canchas de paddle</t>
  </si>
  <si>
    <t>Porcentaje de particiación</t>
  </si>
  <si>
    <t>Ingresos extras por kiosco y canchas de paddle</t>
  </si>
  <si>
    <t>√ Intereses de depósito a plazo fijo: Exentos por Artículo 20 inc. h) de la L.I.G.</t>
  </si>
  <si>
    <t xml:space="preserve">√ Seguro de vida: Deducción General con tope fijo según Art. 81 inc. b) y el Art. 122 y 123 del DR. Tope fijo de $996,23. </t>
  </si>
  <si>
    <t>√ Cargas de familia: Cónyuge. Corresponde deducción personal porque él ya no posee trabajo: $17.280,00 Art. 23 inc. b) L.I.G.</t>
  </si>
  <si>
    <t>√ Cargas de familia. Hijos. Corresponde deducción personal: $8.640,00. Art. 23 inc.b) L.I.G.</t>
  </si>
  <si>
    <t>Determinación del Impuesto a las Ganancias a ingresar</t>
  </si>
  <si>
    <t>Rentas Gravadas</t>
  </si>
  <si>
    <t>Segunda Categoría</t>
  </si>
  <si>
    <t>Locación de Bienes muebles</t>
  </si>
  <si>
    <t>Resarcimiento proveniente de obligación de no hacer</t>
  </si>
  <si>
    <t>Ingresos por conseción de colonia de vacaciones</t>
  </si>
  <si>
    <t>Ganancia Bruta de 2° Categoría</t>
  </si>
  <si>
    <t>Amortizaciones automóviles</t>
  </si>
  <si>
    <t>Resultado Neto de 2° Categoría</t>
  </si>
  <si>
    <t>Artículos L.I.G.</t>
  </si>
  <si>
    <t>Importes</t>
  </si>
  <si>
    <t xml:space="preserve">Art. 45 inc. b) L.I.G. </t>
  </si>
  <si>
    <t>Art. 45 inc. f) L.I.G.</t>
  </si>
  <si>
    <t>Art. 45 inc. h) L.I.G.</t>
  </si>
  <si>
    <t>(-) Deducciones Generales</t>
  </si>
  <si>
    <t>Seguro de Vida</t>
  </si>
  <si>
    <t>Art. 81 inc. b) L.I.G.</t>
  </si>
  <si>
    <t>Datos complementarios:</t>
  </si>
  <si>
    <t>GANANCIA NETA DEL PERÍDODO</t>
  </si>
  <si>
    <t>(-) Deducciones Personales</t>
  </si>
  <si>
    <t>Ganancia no imponible</t>
  </si>
  <si>
    <t>Cargas de familia</t>
  </si>
  <si>
    <t>Cónyuge</t>
  </si>
  <si>
    <t xml:space="preserve">Hijos </t>
  </si>
  <si>
    <t>Madre</t>
  </si>
  <si>
    <t>Art. 23 inc. a) L.I.G.</t>
  </si>
  <si>
    <t>Art. 23 inc. b) L.I.G.</t>
  </si>
  <si>
    <t>GANANCIA NETA SUJETA A IMPUESTO</t>
  </si>
  <si>
    <t xml:space="preserve">Impuesto determinado </t>
  </si>
  <si>
    <t>IMPUESTO NETO A INGRESAR</t>
  </si>
  <si>
    <t>Art. 90 L.I.G.</t>
  </si>
  <si>
    <t>Justificación de Variaciones Patrimoniales</t>
  </si>
  <si>
    <t>Positivas:</t>
  </si>
  <si>
    <t>Amortización automóvil</t>
  </si>
  <si>
    <t>Diciembre (*)</t>
  </si>
  <si>
    <t>Cantidad de meses (*)</t>
  </si>
  <si>
    <t>(*) No corresponde declarar las ganancias del mes de Diciembre en este ejercicio, porque son del Ejercicio Fiscal 2014.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</si>
  <si>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45 y 48 LIG; Art. 67 DR</t>
    </r>
  </si>
  <si>
    <t>Afectación a la actividad</t>
  </si>
  <si>
    <t>Amortización anual computable</t>
  </si>
  <si>
    <t>Tope de amortización anual (deducible)</t>
  </si>
  <si>
    <t>Gastos de reparación computable</t>
  </si>
  <si>
    <t>Tope de gastos de reparación (deducible)</t>
  </si>
  <si>
    <t>Art. 84 y 88 L.I.G.</t>
  </si>
  <si>
    <t>Art. 17 y 88 L.I.G.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</si>
  <si>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17, 20, 23, 45, 81, 84, 88 y 90 LIG; arts. 122 y 123; DR (AFIP) 94/98</t>
    </r>
  </si>
  <si>
    <t>Renta Neta de 2° Categoría para el Ejercicio Fiscal 2015</t>
  </si>
  <si>
    <t>Tasa de interés mensual:</t>
  </si>
  <si>
    <t>Tasa de interés mensual de la operación:</t>
  </si>
  <si>
    <t>√ Cargas de familia: Madre. Solo por 6 meses. Deducción personal por ascendiente: $6.480,00. Art. 23 inc. b) de la L.I.G.</t>
  </si>
  <si>
    <t>Ganancia de 2° Categoría por intereses presuntos</t>
  </si>
  <si>
    <t>Tasa de interés mensual BNA:</t>
  </si>
  <si>
    <t>Tasa de interés BNA a aplicar:</t>
  </si>
  <si>
    <t>Negativas:</t>
  </si>
  <si>
    <t>Gastos de mantenimiento automotor</t>
  </si>
  <si>
    <t>(($255.411,77 - $120.000,00) * 35%) + $28.500,00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</si>
</sst>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8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4" fontId="0" fillId="0" borderId="0" xfId="0" applyNumberFormat="1" applyBorder="1" applyAlignment="1">
      <alignment vertical="center"/>
    </xf>
    <xf numFmtId="3" fontId="0" fillId="0" borderId="0" xfId="0" applyNumberFormat="1"/>
    <xf numFmtId="165" fontId="0" fillId="0" borderId="0" xfId="1" applyFont="1"/>
    <xf numFmtId="9" fontId="0" fillId="0" borderId="0" xfId="2" applyFont="1"/>
    <xf numFmtId="167" fontId="0" fillId="0" borderId="0" xfId="2" applyNumberFormat="1" applyFont="1"/>
    <xf numFmtId="4" fontId="6" fillId="0" borderId="0" xfId="0" applyNumberFormat="1" applyFont="1" applyBorder="1"/>
    <xf numFmtId="165" fontId="6" fillId="0" borderId="0" xfId="1" applyFont="1" applyBorder="1"/>
    <xf numFmtId="4" fontId="0" fillId="0" borderId="8" xfId="0" applyNumberForma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165" fontId="1" fillId="0" borderId="9" xfId="1" applyFont="1" applyBorder="1"/>
    <xf numFmtId="4" fontId="0" fillId="0" borderId="0" xfId="0" applyNumberFormat="1" applyAlignment="1">
      <alignment vertical="justify"/>
    </xf>
    <xf numFmtId="0" fontId="0" fillId="0" borderId="0" xfId="3" applyNumberFormat="1" applyFont="1"/>
    <xf numFmtId="165" fontId="0" fillId="0" borderId="6" xfId="1" applyFont="1" applyBorder="1"/>
    <xf numFmtId="165" fontId="0" fillId="0" borderId="16" xfId="1" applyFont="1" applyBorder="1"/>
    <xf numFmtId="0" fontId="1" fillId="0" borderId="8" xfId="3" applyNumberFormat="1" applyFont="1" applyBorder="1"/>
    <xf numFmtId="4" fontId="0" fillId="0" borderId="8" xfId="0" applyNumberFormat="1" applyFont="1" applyBorder="1"/>
    <xf numFmtId="4" fontId="2" fillId="0" borderId="0" xfId="0" applyNumberFormat="1" applyFont="1"/>
    <xf numFmtId="165" fontId="6" fillId="0" borderId="0" xfId="1" applyFont="1"/>
    <xf numFmtId="4" fontId="6" fillId="0" borderId="0" xfId="0" applyNumberFormat="1" applyFont="1"/>
    <xf numFmtId="164" fontId="6" fillId="0" borderId="0" xfId="0" applyNumberFormat="1" applyFont="1"/>
    <xf numFmtId="4" fontId="0" fillId="0" borderId="0" xfId="0" applyNumberFormat="1" applyFont="1" applyAlignment="1"/>
    <xf numFmtId="9" fontId="0" fillId="0" borderId="0" xfId="2" applyFont="1" applyAlignment="1"/>
    <xf numFmtId="165" fontId="0" fillId="0" borderId="0" xfId="1" applyFont="1" applyAlignment="1"/>
    <xf numFmtId="4" fontId="7" fillId="0" borderId="0" xfId="0" applyNumberFormat="1" applyFont="1"/>
    <xf numFmtId="4" fontId="0" fillId="0" borderId="17" xfId="0" applyNumberFormat="1" applyBorder="1"/>
    <xf numFmtId="4" fontId="0" fillId="0" borderId="17" xfId="0" applyNumberFormat="1" applyBorder="1" applyAlignment="1">
      <alignment horizontal="right"/>
    </xf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19" xfId="0" applyNumberFormat="1" applyFont="1" applyBorder="1" applyAlignment="1">
      <alignment horizontal="right"/>
    </xf>
    <xf numFmtId="165" fontId="1" fillId="0" borderId="20" xfId="1" applyFont="1" applyBorder="1"/>
    <xf numFmtId="4" fontId="0" fillId="0" borderId="0" xfId="0" applyNumberFormat="1" applyBorder="1"/>
    <xf numFmtId="4" fontId="0" fillId="0" borderId="9" xfId="0" applyNumberFormat="1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 applyAlignment="1">
      <alignment horizontal="center"/>
    </xf>
    <xf numFmtId="165" fontId="0" fillId="0" borderId="22" xfId="1" applyFont="1" applyBorder="1" applyAlignment="1">
      <alignment horizontal="center"/>
    </xf>
    <xf numFmtId="4" fontId="0" fillId="0" borderId="23" xfId="0" applyNumberFormat="1" applyBorder="1"/>
    <xf numFmtId="165" fontId="0" fillId="0" borderId="24" xfId="1" applyFont="1" applyBorder="1" applyAlignment="1">
      <alignment horizontal="center"/>
    </xf>
    <xf numFmtId="4" fontId="0" fillId="0" borderId="25" xfId="0" applyNumberFormat="1" applyBorder="1"/>
    <xf numFmtId="165" fontId="1" fillId="0" borderId="26" xfId="1" applyFont="1" applyBorder="1" applyAlignment="1">
      <alignment horizontal="center"/>
    </xf>
    <xf numFmtId="4" fontId="1" fillId="0" borderId="21" xfId="0" applyNumberFormat="1" applyFont="1" applyBorder="1"/>
    <xf numFmtId="4" fontId="0" fillId="0" borderId="22" xfId="0" applyNumberFormat="1" applyBorder="1"/>
    <xf numFmtId="165" fontId="0" fillId="0" borderId="22" xfId="1" applyFont="1" applyBorder="1"/>
    <xf numFmtId="4" fontId="3" fillId="0" borderId="0" xfId="0" applyNumberFormat="1" applyFont="1"/>
    <xf numFmtId="4" fontId="0" fillId="0" borderId="2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13" xfId="3" applyNumberFormat="1" applyFont="1" applyBorder="1" applyAlignment="1">
      <alignment horizontal="center" vertical="center"/>
    </xf>
    <xf numFmtId="4" fontId="0" fillId="0" borderId="32" xfId="0" applyNumberFormat="1" applyBorder="1"/>
    <xf numFmtId="165" fontId="0" fillId="0" borderId="31" xfId="1" applyFont="1" applyBorder="1"/>
    <xf numFmtId="4" fontId="2" fillId="0" borderId="0" xfId="0" applyNumberFormat="1" applyFont="1" applyBorder="1" applyAlignment="1">
      <alignment vertical="center"/>
    </xf>
    <xf numFmtId="4" fontId="0" fillId="0" borderId="0" xfId="0" applyNumberFormat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7" xfId="0" applyNumberFormat="1" applyBorder="1"/>
    <xf numFmtId="1" fontId="0" fillId="0" borderId="0" xfId="3" applyNumberFormat="1" applyFont="1"/>
    <xf numFmtId="4" fontId="2" fillId="0" borderId="0" xfId="0" applyNumberFormat="1" applyFont="1" applyBorder="1" applyAlignment="1">
      <alignment vertical="center" wrapText="1"/>
    </xf>
    <xf numFmtId="4" fontId="0" fillId="0" borderId="0" xfId="0" applyNumberFormat="1" applyAlignment="1">
      <alignment horizontal="justify" vertical="justify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left" vertical="center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RowColHeaders="0" tabSelected="1" showRuler="0" view="pageLayout" topLeftCell="A22" workbookViewId="0">
      <selection activeCell="G1" sqref="G1"/>
    </sheetView>
  </sheetViews>
  <sheetFormatPr baseColWidth="10" defaultColWidth="11.5703125" defaultRowHeight="15" x14ac:dyDescent="0.25"/>
  <cols>
    <col min="1" max="1" width="34.85546875" style="1" customWidth="1"/>
    <col min="2" max="2" width="13" style="1" bestFit="1" customWidth="1"/>
    <col min="3" max="3" width="14.140625" style="1" customWidth="1"/>
    <col min="4" max="4" width="13.5703125" style="1" customWidth="1"/>
    <col min="5" max="5" width="14.42578125" style="1" customWidth="1"/>
    <col min="6" max="6" width="13.85546875" style="1" bestFit="1" customWidth="1"/>
    <col min="7" max="7" width="17.28515625" style="1" bestFit="1" customWidth="1"/>
    <col min="8" max="8" width="13.85546875" style="1" bestFit="1" customWidth="1"/>
    <col min="9" max="16384" width="11.5703125" style="1"/>
  </cols>
  <sheetData>
    <row r="1" spans="1:11" ht="15.75" x14ac:dyDescent="0.25">
      <c r="A1" s="3" t="s">
        <v>1</v>
      </c>
    </row>
    <row r="2" spans="1:11" ht="15.75" thickBot="1" x14ac:dyDescent="0.3"/>
    <row r="3" spans="1:11" ht="15" customHeight="1" x14ac:dyDescent="0.25">
      <c r="A3" s="61" t="s">
        <v>91</v>
      </c>
      <c r="B3" s="62"/>
      <c r="C3" s="62"/>
      <c r="D3" s="62"/>
      <c r="E3" s="62"/>
      <c r="F3" s="62"/>
      <c r="G3" s="63"/>
      <c r="H3" s="35"/>
      <c r="I3" s="54"/>
      <c r="J3" s="4"/>
      <c r="K3" s="4"/>
    </row>
    <row r="4" spans="1:11" ht="15.75" thickBot="1" x14ac:dyDescent="0.3">
      <c r="A4" s="64"/>
      <c r="B4" s="65"/>
      <c r="C4" s="65"/>
      <c r="D4" s="65"/>
      <c r="E4" s="65"/>
      <c r="F4" s="65"/>
      <c r="G4" s="66"/>
      <c r="H4" s="59"/>
      <c r="I4" s="54"/>
      <c r="J4" s="4"/>
      <c r="K4" s="4"/>
    </row>
    <row r="6" spans="1:11" x14ac:dyDescent="0.25">
      <c r="A6" s="2" t="s">
        <v>0</v>
      </c>
    </row>
    <row r="8" spans="1:11" x14ac:dyDescent="0.25">
      <c r="A8" s="21" t="s">
        <v>10</v>
      </c>
    </row>
    <row r="10" spans="1:11" x14ac:dyDescent="0.25">
      <c r="A10" s="1" t="s">
        <v>5</v>
      </c>
      <c r="B10" s="6">
        <f>3*22000</f>
        <v>66000</v>
      </c>
      <c r="E10" s="9" t="s">
        <v>4</v>
      </c>
      <c r="G10" s="10">
        <f>+B10/(1+B15)</f>
        <v>58718.861209964409</v>
      </c>
    </row>
    <row r="11" spans="1:11" x14ac:dyDescent="0.25">
      <c r="A11" s="1" t="s">
        <v>7</v>
      </c>
      <c r="B11" s="5">
        <v>4</v>
      </c>
    </row>
    <row r="12" spans="1:11" x14ac:dyDescent="0.25">
      <c r="A12" s="1" t="s">
        <v>6</v>
      </c>
      <c r="B12" s="6">
        <f>+B10/B11</f>
        <v>16500</v>
      </c>
      <c r="E12" s="9" t="s">
        <v>11</v>
      </c>
      <c r="G12" s="10">
        <f>+G10*B15</f>
        <v>7281.1387900355867</v>
      </c>
    </row>
    <row r="14" spans="1:11" x14ac:dyDescent="0.25">
      <c r="A14" s="1" t="s">
        <v>101</v>
      </c>
      <c r="B14" s="8">
        <v>3.1E-2</v>
      </c>
    </row>
    <row r="15" spans="1:11" x14ac:dyDescent="0.25">
      <c r="A15" s="1" t="s">
        <v>8</v>
      </c>
      <c r="B15" s="8">
        <f>+B14/1*4</f>
        <v>0.124</v>
      </c>
    </row>
    <row r="16" spans="1:11" ht="15.75" thickBot="1" x14ac:dyDescent="0.3"/>
    <row r="17" spans="1:7" ht="15.75" thickBot="1" x14ac:dyDescent="0.3">
      <c r="B17" s="57"/>
      <c r="C17" s="11"/>
      <c r="D17" s="56" t="s">
        <v>13</v>
      </c>
      <c r="E17" s="14">
        <f>+G12</f>
        <v>7281.1387900355867</v>
      </c>
    </row>
    <row r="19" spans="1:7" x14ac:dyDescent="0.25">
      <c r="A19" s="21" t="s">
        <v>9</v>
      </c>
    </row>
    <row r="21" spans="1:7" x14ac:dyDescent="0.25">
      <c r="A21" s="1" t="s">
        <v>5</v>
      </c>
      <c r="B21" s="6">
        <f>+B23*B22</f>
        <v>560000</v>
      </c>
      <c r="E21" s="23" t="s">
        <v>4</v>
      </c>
      <c r="G21" s="22">
        <f>+B21/(1+B28)</f>
        <v>462809.91735537193</v>
      </c>
    </row>
    <row r="22" spans="1:7" x14ac:dyDescent="0.25">
      <c r="A22" s="1" t="s">
        <v>7</v>
      </c>
      <c r="B22" s="5">
        <v>7</v>
      </c>
      <c r="E22" s="23"/>
      <c r="G22" s="23"/>
    </row>
    <row r="23" spans="1:7" x14ac:dyDescent="0.25">
      <c r="A23" s="1" t="s">
        <v>6</v>
      </c>
      <c r="B23" s="6">
        <v>80000</v>
      </c>
      <c r="E23" s="23" t="s">
        <v>11</v>
      </c>
      <c r="G23" s="22">
        <f>+G21*B28</f>
        <v>97190.082644628099</v>
      </c>
    </row>
    <row r="25" spans="1:7" x14ac:dyDescent="0.25">
      <c r="A25" s="1" t="s">
        <v>102</v>
      </c>
      <c r="B25" s="8">
        <v>2.8000000000000001E-2</v>
      </c>
    </row>
    <row r="26" spans="1:7" x14ac:dyDescent="0.25">
      <c r="A26" s="1" t="s">
        <v>8</v>
      </c>
      <c r="B26" s="7">
        <f>+B25/1*B22</f>
        <v>0.19600000000000001</v>
      </c>
    </row>
    <row r="27" spans="1:7" x14ac:dyDescent="0.25">
      <c r="A27" s="1" t="s">
        <v>105</v>
      </c>
      <c r="B27" s="7">
        <v>0.03</v>
      </c>
    </row>
    <row r="28" spans="1:7" x14ac:dyDescent="0.25">
      <c r="A28" s="1" t="s">
        <v>106</v>
      </c>
      <c r="B28" s="7">
        <f>B27/1*B22</f>
        <v>0.21</v>
      </c>
    </row>
    <row r="30" spans="1:7" x14ac:dyDescent="0.25">
      <c r="D30" s="55" t="s">
        <v>12</v>
      </c>
      <c r="E30" s="6">
        <f>+G21*B26</f>
        <v>90710.743801652905</v>
      </c>
    </row>
    <row r="31" spans="1:7" ht="15.75" thickBot="1" x14ac:dyDescent="0.3">
      <c r="D31" s="55" t="s">
        <v>104</v>
      </c>
      <c r="E31" s="6">
        <f>+E32-E30</f>
        <v>6479.338842975194</v>
      </c>
    </row>
    <row r="32" spans="1:7" ht="15.75" thickBot="1" x14ac:dyDescent="0.3">
      <c r="B32" s="57"/>
      <c r="C32" s="11"/>
      <c r="D32" s="56" t="s">
        <v>13</v>
      </c>
      <c r="E32" s="14">
        <f>+G23</f>
        <v>97190.082644628099</v>
      </c>
    </row>
    <row r="33" spans="1:11" ht="15" customHeight="1" x14ac:dyDescent="0.25">
      <c r="A33" s="60" t="s">
        <v>14</v>
      </c>
      <c r="B33" s="60"/>
      <c r="C33" s="60"/>
      <c r="D33" s="60"/>
      <c r="E33" s="60"/>
      <c r="F33" s="60"/>
      <c r="G33" s="60"/>
    </row>
    <row r="34" spans="1:11" ht="15" customHeight="1" x14ac:dyDescent="0.25">
      <c r="A34" s="60"/>
      <c r="B34" s="60"/>
      <c r="C34" s="60"/>
      <c r="D34" s="60"/>
      <c r="E34" s="60"/>
      <c r="F34" s="60"/>
      <c r="G34" s="60"/>
      <c r="H34" s="15"/>
      <c r="I34" s="15"/>
      <c r="J34" s="15"/>
      <c r="K34" s="15"/>
    </row>
    <row r="35" spans="1:1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</sheetData>
  <mergeCells count="2">
    <mergeCell ref="A33:G34"/>
    <mergeCell ref="A3:G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&amp;L&amp;"-,Negrita"&amp;K00-046GUÍA DE TRABAJOS PRÁCTICOS.
UNIDAD VII&amp;R&amp;"-,Negrita"&amp;K00-047Marina Soledad Beltramo</oddHeader>
    <oddFooter>&amp;L&amp;G &amp;C&amp;"-,Negrita"&amp;K00-047UCC. FACEA. 
IMPUESTOS I. Cát. "B"&amp;R&amp;"-,Negrita"&amp;K00-047Página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showRowColHeaders="0" showRuler="0" view="pageLayout" topLeftCell="A12" zoomScale="119" zoomScalePageLayoutView="119" workbookViewId="0">
      <selection activeCell="J1" sqref="J1"/>
    </sheetView>
  </sheetViews>
  <sheetFormatPr baseColWidth="10" defaultColWidth="11.5703125" defaultRowHeight="15" x14ac:dyDescent="0.25"/>
  <cols>
    <col min="1" max="1" width="11.5703125" style="1"/>
    <col min="2" max="2" width="11.7109375" style="1" bestFit="1" customWidth="1"/>
    <col min="3" max="3" width="13" style="1" bestFit="1" customWidth="1"/>
    <col min="4" max="4" width="13.5703125" style="1" bestFit="1" customWidth="1"/>
    <col min="5" max="5" width="14.140625" style="1" bestFit="1" customWidth="1"/>
    <col min="6" max="6" width="13.85546875" style="1" bestFit="1" customWidth="1"/>
    <col min="7" max="7" width="13.140625" style="1" bestFit="1" customWidth="1"/>
    <col min="8" max="8" width="15" style="1" customWidth="1"/>
    <col min="9" max="16384" width="11.5703125" style="1"/>
  </cols>
  <sheetData>
    <row r="1" spans="1:11" ht="15.75" x14ac:dyDescent="0.25">
      <c r="A1" s="3" t="s">
        <v>2</v>
      </c>
    </row>
    <row r="2" spans="1:11" ht="15.75" thickBot="1" x14ac:dyDescent="0.3"/>
    <row r="3" spans="1:11" x14ac:dyDescent="0.25">
      <c r="A3" s="67" t="s">
        <v>31</v>
      </c>
      <c r="B3" s="68"/>
      <c r="C3" s="68"/>
      <c r="D3" s="68"/>
      <c r="E3" s="68"/>
      <c r="F3" s="68"/>
      <c r="G3" s="68"/>
      <c r="H3" s="68"/>
      <c r="I3" s="68"/>
      <c r="J3" s="69"/>
      <c r="K3" s="4"/>
    </row>
    <row r="4" spans="1:11" ht="15.75" thickBot="1" x14ac:dyDescent="0.3">
      <c r="A4" s="70"/>
      <c r="B4" s="71"/>
      <c r="C4" s="71"/>
      <c r="D4" s="71"/>
      <c r="E4" s="71"/>
      <c r="F4" s="71"/>
      <c r="G4" s="71"/>
      <c r="H4" s="71"/>
      <c r="I4" s="71"/>
      <c r="J4" s="72"/>
      <c r="K4" s="4"/>
    </row>
    <row r="6" spans="1:11" x14ac:dyDescent="0.25">
      <c r="A6" s="2" t="s">
        <v>0</v>
      </c>
    </row>
    <row r="8" spans="1:11" x14ac:dyDescent="0.25">
      <c r="A8" s="21" t="s">
        <v>30</v>
      </c>
    </row>
    <row r="9" spans="1:11" x14ac:dyDescent="0.25">
      <c r="D9" s="1" t="s">
        <v>15</v>
      </c>
      <c r="F9" s="6">
        <v>250</v>
      </c>
    </row>
    <row r="10" spans="1:11" x14ac:dyDescent="0.25">
      <c r="D10" s="1" t="s">
        <v>16</v>
      </c>
      <c r="F10" s="5">
        <v>5</v>
      </c>
    </row>
    <row r="11" spans="1:11" x14ac:dyDescent="0.25">
      <c r="D11" s="1" t="s">
        <v>17</v>
      </c>
      <c r="F11" s="58">
        <v>230</v>
      </c>
    </row>
    <row r="12" spans="1:11" ht="15.75" thickBot="1" x14ac:dyDescent="0.3"/>
    <row r="13" spans="1:11" ht="15.75" thickBot="1" x14ac:dyDescent="0.3">
      <c r="B13" s="12" t="s">
        <v>18</v>
      </c>
      <c r="C13" s="20"/>
      <c r="D13" s="20"/>
      <c r="E13" s="11"/>
      <c r="F13" s="14">
        <f>+F9*F10*F11</f>
        <v>287500</v>
      </c>
    </row>
    <row r="16" spans="1:11" x14ac:dyDescent="0.25">
      <c r="A16" s="21" t="s">
        <v>19</v>
      </c>
    </row>
    <row r="17" spans="1:10" x14ac:dyDescent="0.25">
      <c r="D17" s="1" t="s">
        <v>20</v>
      </c>
      <c r="F17" s="6">
        <v>400000</v>
      </c>
    </row>
    <row r="18" spans="1:10" ht="15.75" thickBot="1" x14ac:dyDescent="0.3"/>
    <row r="19" spans="1:10" ht="15" customHeight="1" x14ac:dyDescent="0.25">
      <c r="B19" s="79" t="s">
        <v>22</v>
      </c>
      <c r="C19" s="73" t="s">
        <v>23</v>
      </c>
      <c r="D19" s="73" t="s">
        <v>24</v>
      </c>
      <c r="E19" s="75" t="s">
        <v>25</v>
      </c>
      <c r="F19" s="73" t="s">
        <v>26</v>
      </c>
      <c r="G19" s="77" t="s">
        <v>27</v>
      </c>
    </row>
    <row r="20" spans="1:10" x14ac:dyDescent="0.25">
      <c r="B20" s="80"/>
      <c r="C20" s="74"/>
      <c r="D20" s="74"/>
      <c r="E20" s="76"/>
      <c r="F20" s="74"/>
      <c r="G20" s="78"/>
    </row>
    <row r="21" spans="1:10" x14ac:dyDescent="0.25">
      <c r="B21" s="50">
        <v>2014</v>
      </c>
      <c r="C21" s="48"/>
      <c r="D21" s="48"/>
      <c r="E21" s="48"/>
      <c r="F21" s="53">
        <v>400000</v>
      </c>
      <c r="G21" s="49"/>
    </row>
    <row r="22" spans="1:10" ht="15.75" thickBot="1" x14ac:dyDescent="0.3">
      <c r="B22" s="51">
        <v>2015</v>
      </c>
      <c r="C22" s="18">
        <f>+F13</f>
        <v>287500</v>
      </c>
      <c r="D22" s="18">
        <f>+C22*25%</f>
        <v>71875</v>
      </c>
      <c r="E22" s="18">
        <f>+D22</f>
        <v>71875</v>
      </c>
      <c r="F22" s="52"/>
      <c r="G22" s="17">
        <f>+F21-E22</f>
        <v>328125</v>
      </c>
    </row>
    <row r="23" spans="1:10" ht="15.75" thickBot="1" x14ac:dyDescent="0.3">
      <c r="C23" s="16"/>
    </row>
    <row r="24" spans="1:10" ht="15.75" thickBot="1" x14ac:dyDescent="0.3">
      <c r="B24" s="12" t="s">
        <v>28</v>
      </c>
      <c r="C24" s="13"/>
      <c r="D24" s="19"/>
      <c r="E24" s="13"/>
      <c r="F24" s="14">
        <f>+E22</f>
        <v>71875</v>
      </c>
    </row>
    <row r="25" spans="1:10" ht="15.75" thickBot="1" x14ac:dyDescent="0.3">
      <c r="C25" s="16"/>
    </row>
    <row r="26" spans="1:10" ht="15" customHeight="1" thickBot="1" x14ac:dyDescent="0.3">
      <c r="B26" s="12" t="s">
        <v>100</v>
      </c>
      <c r="C26" s="11"/>
      <c r="D26" s="11"/>
      <c r="E26" s="11"/>
      <c r="F26" s="14">
        <f>+F13-F24</f>
        <v>215625</v>
      </c>
    </row>
    <row r="29" spans="1:10" x14ac:dyDescent="0.25">
      <c r="A29" s="60" t="s">
        <v>29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0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</row>
  </sheetData>
  <mergeCells count="8">
    <mergeCell ref="A29:J31"/>
    <mergeCell ref="A3:J4"/>
    <mergeCell ref="C19:C20"/>
    <mergeCell ref="D19:D20"/>
    <mergeCell ref="E19:E20"/>
    <mergeCell ref="F19:F20"/>
    <mergeCell ref="G19:G20"/>
    <mergeCell ref="B19:B20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
UNIDAD VII&amp;R&amp;"-,Negrita"&amp;K00-046Marina Soledad Beltramo</oddHeader>
    <oddFooter>&amp;L&amp;G &amp;C&amp;"-,Negrita"&amp;K00-048UCC. FACEA. 
IMPUESTOS I. Cát. "B"&amp;R&amp;"-,Negrita"&amp;K00-048Página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showRowColHeaders="0" showRuler="0" view="pageLayout" topLeftCell="A28" zoomScale="119" zoomScalePageLayoutView="119" workbookViewId="0">
      <selection activeCell="H62" sqref="H62"/>
    </sheetView>
  </sheetViews>
  <sheetFormatPr baseColWidth="10" defaultColWidth="11.5703125" defaultRowHeight="15" x14ac:dyDescent="0.25"/>
  <cols>
    <col min="1" max="3" width="11.5703125" style="1"/>
    <col min="4" max="4" width="13.85546875" style="1" bestFit="1" customWidth="1"/>
    <col min="5" max="5" width="13.5703125" style="1" customWidth="1"/>
    <col min="6" max="7" width="11.5703125" style="1"/>
    <col min="8" max="8" width="14.140625" style="1" customWidth="1"/>
    <col min="9" max="9" width="13.85546875" style="1" bestFit="1" customWidth="1"/>
    <col min="10" max="10" width="16.7109375" style="1" customWidth="1"/>
    <col min="11" max="16384" width="11.5703125" style="1"/>
  </cols>
  <sheetData>
    <row r="1" spans="1:11" ht="15.75" x14ac:dyDescent="0.25">
      <c r="A1" s="3" t="s">
        <v>3</v>
      </c>
    </row>
    <row r="2" spans="1:11" ht="15.75" thickBot="1" x14ac:dyDescent="0.3"/>
    <row r="3" spans="1:11" x14ac:dyDescent="0.25">
      <c r="A3" s="67" t="s">
        <v>99</v>
      </c>
      <c r="B3" s="68"/>
      <c r="C3" s="68"/>
      <c r="D3" s="68"/>
      <c r="E3" s="68"/>
      <c r="F3" s="68"/>
      <c r="G3" s="68"/>
      <c r="H3" s="68"/>
      <c r="I3" s="68"/>
      <c r="J3" s="69"/>
      <c r="K3" s="4"/>
    </row>
    <row r="4" spans="1:11" ht="15.75" thickBot="1" x14ac:dyDescent="0.3">
      <c r="A4" s="70"/>
      <c r="B4" s="71"/>
      <c r="C4" s="71"/>
      <c r="D4" s="71"/>
      <c r="E4" s="71"/>
      <c r="F4" s="71"/>
      <c r="G4" s="71"/>
      <c r="H4" s="71"/>
      <c r="I4" s="71"/>
      <c r="J4" s="72"/>
      <c r="K4" s="4"/>
    </row>
    <row r="6" spans="1:11" x14ac:dyDescent="0.25">
      <c r="A6" s="2" t="s">
        <v>0</v>
      </c>
    </row>
    <row r="8" spans="1:11" x14ac:dyDescent="0.25">
      <c r="A8" s="21" t="s">
        <v>32</v>
      </c>
    </row>
    <row r="10" spans="1:11" x14ac:dyDescent="0.25">
      <c r="A10" s="1" t="s">
        <v>33</v>
      </c>
      <c r="D10" s="6">
        <v>40000</v>
      </c>
      <c r="G10" s="1" t="s">
        <v>37</v>
      </c>
    </row>
    <row r="11" spans="1:11" x14ac:dyDescent="0.25">
      <c r="A11" s="1" t="s">
        <v>34</v>
      </c>
      <c r="D11" s="5">
        <v>6</v>
      </c>
      <c r="G11" s="1" t="s">
        <v>20</v>
      </c>
      <c r="J11" s="6">
        <f>650000+9000</f>
        <v>659000</v>
      </c>
    </row>
    <row r="12" spans="1:11" x14ac:dyDescent="0.25">
      <c r="A12" s="1" t="s">
        <v>35</v>
      </c>
      <c r="D12" s="5">
        <v>1</v>
      </c>
      <c r="G12" s="1" t="s">
        <v>21</v>
      </c>
      <c r="J12" s="5">
        <v>5</v>
      </c>
    </row>
    <row r="13" spans="1:11" x14ac:dyDescent="0.25">
      <c r="G13" s="1" t="s">
        <v>92</v>
      </c>
      <c r="J13" s="7">
        <v>1</v>
      </c>
    </row>
    <row r="14" spans="1:11" x14ac:dyDescent="0.25">
      <c r="A14" s="23" t="s">
        <v>36</v>
      </c>
      <c r="D14" s="22">
        <f>+D10*D11*D12</f>
        <v>240000</v>
      </c>
      <c r="J14" s="7">
        <v>0.2</v>
      </c>
    </row>
    <row r="16" spans="1:11" x14ac:dyDescent="0.25">
      <c r="G16" s="23" t="s">
        <v>93</v>
      </c>
      <c r="J16" s="22">
        <f>+J11*J13*J14</f>
        <v>131800</v>
      </c>
    </row>
    <row r="18" spans="1:10" x14ac:dyDescent="0.25">
      <c r="A18" s="21" t="s">
        <v>39</v>
      </c>
      <c r="G18" s="23" t="s">
        <v>94</v>
      </c>
      <c r="H18" s="23"/>
      <c r="I18" s="23"/>
      <c r="J18" s="22">
        <f>20000*100%*20%</f>
        <v>4000</v>
      </c>
    </row>
    <row r="20" spans="1:10" x14ac:dyDescent="0.25">
      <c r="A20" s="23" t="s">
        <v>40</v>
      </c>
      <c r="B20" s="23"/>
      <c r="C20" s="23"/>
      <c r="D20" s="24">
        <f>1000*12</f>
        <v>12000</v>
      </c>
      <c r="G20" s="23" t="s">
        <v>95</v>
      </c>
      <c r="H20" s="2"/>
      <c r="I20" s="2"/>
      <c r="J20" s="22">
        <v>20000</v>
      </c>
    </row>
    <row r="22" spans="1:10" x14ac:dyDescent="0.25">
      <c r="A22" s="21" t="s">
        <v>41</v>
      </c>
      <c r="G22" s="23" t="s">
        <v>96</v>
      </c>
      <c r="J22" s="22">
        <f>7200*100%</f>
        <v>7200</v>
      </c>
    </row>
    <row r="24" spans="1:10" x14ac:dyDescent="0.25">
      <c r="A24" s="1" t="s">
        <v>42</v>
      </c>
      <c r="D24" s="6">
        <v>800</v>
      </c>
      <c r="G24" s="25" t="s">
        <v>47</v>
      </c>
      <c r="J24" s="27">
        <v>30000</v>
      </c>
    </row>
    <row r="25" spans="1:10" x14ac:dyDescent="0.25">
      <c r="A25" s="1" t="s">
        <v>43</v>
      </c>
      <c r="G25" s="25" t="s">
        <v>48</v>
      </c>
      <c r="J25" s="26">
        <v>0.3</v>
      </c>
    </row>
    <row r="26" spans="1:10" x14ac:dyDescent="0.25">
      <c r="B26" s="1" t="s">
        <v>88</v>
      </c>
      <c r="D26" s="5">
        <v>6</v>
      </c>
      <c r="G26" s="1" t="s">
        <v>89</v>
      </c>
      <c r="J26" s="5">
        <v>2</v>
      </c>
    </row>
    <row r="27" spans="1:10" x14ac:dyDescent="0.25">
      <c r="B27" s="1" t="s">
        <v>44</v>
      </c>
      <c r="D27" s="5">
        <f>+D26+25</f>
        <v>31</v>
      </c>
      <c r="G27" s="6"/>
    </row>
    <row r="28" spans="1:10" x14ac:dyDescent="0.25">
      <c r="B28" s="1" t="s">
        <v>45</v>
      </c>
      <c r="D28" s="5">
        <v>30</v>
      </c>
      <c r="G28" s="6"/>
    </row>
    <row r="29" spans="1:10" x14ac:dyDescent="0.25">
      <c r="G29" s="22"/>
    </row>
    <row r="30" spans="1:10" x14ac:dyDescent="0.25">
      <c r="A30" s="23" t="s">
        <v>46</v>
      </c>
      <c r="D30" s="22">
        <f>+(D24*(D27+D28))</f>
        <v>48800</v>
      </c>
      <c r="G30" s="23" t="s">
        <v>49</v>
      </c>
      <c r="J30" s="22">
        <f>+J24*J25*J26</f>
        <v>18000</v>
      </c>
    </row>
    <row r="32" spans="1:10" x14ac:dyDescent="0.25">
      <c r="A32" s="1" t="s">
        <v>90</v>
      </c>
    </row>
    <row r="33" spans="1:10" x14ac:dyDescent="0.25">
      <c r="A33" s="1" t="s">
        <v>71</v>
      </c>
    </row>
    <row r="34" spans="1:10" x14ac:dyDescent="0.25">
      <c r="A34" s="1" t="s">
        <v>52</v>
      </c>
    </row>
    <row r="35" spans="1:10" x14ac:dyDescent="0.25">
      <c r="A35" s="28" t="s">
        <v>53</v>
      </c>
    </row>
    <row r="36" spans="1:10" x14ac:dyDescent="0.25">
      <c r="A36" s="1" t="s">
        <v>103</v>
      </c>
    </row>
    <row r="37" spans="1:10" x14ac:dyDescent="0.25">
      <c r="A37" s="1" t="s">
        <v>51</v>
      </c>
    </row>
    <row r="38" spans="1:10" x14ac:dyDescent="0.25">
      <c r="A38" s="28" t="s">
        <v>50</v>
      </c>
    </row>
    <row r="40" spans="1:10" x14ac:dyDescent="0.25">
      <c r="A40" s="21" t="s">
        <v>54</v>
      </c>
    </row>
    <row r="41" spans="1:10" ht="15.75" thickBot="1" x14ac:dyDescent="0.3"/>
    <row r="42" spans="1:10" ht="15.75" thickBot="1" x14ac:dyDescent="0.3">
      <c r="B42" s="12" t="s">
        <v>55</v>
      </c>
      <c r="C42" s="11"/>
      <c r="D42" s="11"/>
      <c r="E42" s="11"/>
      <c r="F42" s="11"/>
      <c r="G42" s="11"/>
      <c r="H42" s="36" t="s">
        <v>64</v>
      </c>
      <c r="J42" s="1" t="s">
        <v>63</v>
      </c>
    </row>
    <row r="43" spans="1:10" x14ac:dyDescent="0.25">
      <c r="B43" s="37"/>
      <c r="C43" s="35" t="s">
        <v>56</v>
      </c>
      <c r="D43" s="35"/>
      <c r="E43" s="35"/>
      <c r="F43" s="35"/>
      <c r="G43" s="35"/>
      <c r="H43" s="38"/>
    </row>
    <row r="44" spans="1:10" x14ac:dyDescent="0.25">
      <c r="B44" s="37"/>
      <c r="C44" s="35"/>
      <c r="D44" s="35" t="s">
        <v>57</v>
      </c>
      <c r="E44" s="35"/>
      <c r="F44" s="35"/>
      <c r="G44" s="35"/>
      <c r="H44" s="39">
        <f>+D14</f>
        <v>240000</v>
      </c>
      <c r="J44" s="1" t="s">
        <v>65</v>
      </c>
    </row>
    <row r="45" spans="1:10" x14ac:dyDescent="0.25">
      <c r="B45" s="37"/>
      <c r="C45" s="35"/>
      <c r="D45" s="35" t="s">
        <v>58</v>
      </c>
      <c r="E45" s="35"/>
      <c r="F45" s="35"/>
      <c r="G45" s="35"/>
      <c r="H45" s="39">
        <f>+D20</f>
        <v>12000</v>
      </c>
      <c r="J45" s="1" t="s">
        <v>66</v>
      </c>
    </row>
    <row r="46" spans="1:10" x14ac:dyDescent="0.25">
      <c r="B46" s="37"/>
      <c r="C46" s="35"/>
      <c r="D46" s="35" t="s">
        <v>59</v>
      </c>
      <c r="E46" s="35"/>
      <c r="F46" s="35"/>
      <c r="G46" s="35"/>
      <c r="H46" s="39">
        <f>+D30+J30</f>
        <v>66800</v>
      </c>
      <c r="J46" s="1" t="s">
        <v>67</v>
      </c>
    </row>
    <row r="47" spans="1:10" x14ac:dyDescent="0.25">
      <c r="B47" s="40"/>
      <c r="C47" s="29"/>
      <c r="D47" s="29"/>
      <c r="E47" s="29"/>
      <c r="F47" s="29"/>
      <c r="G47" s="30" t="s">
        <v>60</v>
      </c>
      <c r="H47" s="41">
        <f>SUM(H44:H46)</f>
        <v>318800</v>
      </c>
    </row>
    <row r="48" spans="1:10" x14ac:dyDescent="0.25">
      <c r="B48" s="37"/>
      <c r="C48" s="35"/>
      <c r="D48" s="35"/>
      <c r="E48" s="35"/>
      <c r="F48" s="35"/>
      <c r="G48" s="35"/>
      <c r="H48" s="38"/>
    </row>
    <row r="49" spans="2:10" x14ac:dyDescent="0.25">
      <c r="B49" s="37"/>
      <c r="C49" s="35"/>
      <c r="D49" s="35" t="s">
        <v>61</v>
      </c>
      <c r="E49" s="35"/>
      <c r="F49" s="35"/>
      <c r="G49" s="35"/>
      <c r="H49" s="39">
        <f>-J18</f>
        <v>-4000</v>
      </c>
      <c r="J49" s="1" t="s">
        <v>97</v>
      </c>
    </row>
    <row r="50" spans="2:10" x14ac:dyDescent="0.25">
      <c r="B50" s="37"/>
      <c r="C50" s="35"/>
      <c r="D50" s="35" t="s">
        <v>38</v>
      </c>
      <c r="E50" s="35"/>
      <c r="F50" s="35"/>
      <c r="G50" s="35"/>
      <c r="H50" s="39">
        <f>-J22</f>
        <v>-7200</v>
      </c>
      <c r="J50" s="1" t="s">
        <v>98</v>
      </c>
    </row>
    <row r="51" spans="2:10" x14ac:dyDescent="0.25">
      <c r="B51" s="42"/>
      <c r="C51" s="32"/>
      <c r="D51" s="32"/>
      <c r="E51" s="32"/>
      <c r="F51" s="32"/>
      <c r="G51" s="33" t="s">
        <v>62</v>
      </c>
      <c r="H51" s="43">
        <f>SUM(H47:H50)</f>
        <v>307600</v>
      </c>
    </row>
    <row r="52" spans="2:10" x14ac:dyDescent="0.25">
      <c r="B52" s="44" t="s">
        <v>68</v>
      </c>
      <c r="C52" s="35"/>
      <c r="D52" s="35"/>
      <c r="E52" s="35"/>
      <c r="F52" s="35"/>
      <c r="G52" s="35"/>
      <c r="H52" s="45"/>
    </row>
    <row r="53" spans="2:10" ht="15.75" thickBot="1" x14ac:dyDescent="0.3">
      <c r="B53" s="37"/>
      <c r="C53" s="35" t="s">
        <v>69</v>
      </c>
      <c r="D53" s="35"/>
      <c r="E53" s="35"/>
      <c r="F53" s="35"/>
      <c r="G53" s="35"/>
      <c r="H53" s="46">
        <v>-996.23</v>
      </c>
      <c r="J53" s="1" t="s">
        <v>70</v>
      </c>
    </row>
    <row r="54" spans="2:10" ht="15.75" thickBot="1" x14ac:dyDescent="0.3">
      <c r="B54" s="81" t="s">
        <v>72</v>
      </c>
      <c r="C54" s="82"/>
      <c r="D54" s="82"/>
      <c r="E54" s="82"/>
      <c r="F54" s="82"/>
      <c r="G54" s="82"/>
      <c r="H54" s="14">
        <f>SUM(H51:H53)</f>
        <v>306603.77</v>
      </c>
    </row>
    <row r="55" spans="2:10" x14ac:dyDescent="0.25">
      <c r="B55" s="44" t="s">
        <v>73</v>
      </c>
      <c r="C55" s="35"/>
      <c r="D55" s="35"/>
      <c r="E55" s="35"/>
      <c r="F55" s="35"/>
      <c r="G55" s="35"/>
      <c r="H55" s="45"/>
    </row>
    <row r="56" spans="2:10" x14ac:dyDescent="0.25">
      <c r="B56" s="37"/>
      <c r="C56" s="35" t="s">
        <v>74</v>
      </c>
      <c r="D56" s="35"/>
      <c r="E56" s="35"/>
      <c r="F56" s="35"/>
      <c r="G56" s="35"/>
      <c r="H56" s="46">
        <v>-15552</v>
      </c>
      <c r="J56" s="1" t="s">
        <v>79</v>
      </c>
    </row>
    <row r="57" spans="2:10" x14ac:dyDescent="0.25">
      <c r="B57" s="37"/>
      <c r="C57" s="35" t="s">
        <v>75</v>
      </c>
      <c r="D57" s="35"/>
      <c r="E57" s="35"/>
      <c r="F57" s="35"/>
      <c r="G57" s="35"/>
      <c r="H57" s="45"/>
    </row>
    <row r="58" spans="2:10" x14ac:dyDescent="0.25">
      <c r="B58" s="37"/>
      <c r="C58" s="35"/>
      <c r="D58" s="35" t="s">
        <v>76</v>
      </c>
      <c r="E58" s="35"/>
      <c r="F58" s="35"/>
      <c r="G58" s="35"/>
      <c r="H58" s="46">
        <v>-17280</v>
      </c>
      <c r="J58" s="1" t="s">
        <v>80</v>
      </c>
    </row>
    <row r="59" spans="2:10" x14ac:dyDescent="0.25">
      <c r="B59" s="37"/>
      <c r="C59" s="35"/>
      <c r="D59" s="35" t="s">
        <v>77</v>
      </c>
      <c r="E59" s="35"/>
      <c r="F59" s="35"/>
      <c r="G59" s="35"/>
      <c r="H59" s="46">
        <f>-(8640/12*9)-8640</f>
        <v>-15120</v>
      </c>
      <c r="J59" s="1" t="s">
        <v>80</v>
      </c>
    </row>
    <row r="60" spans="2:10" ht="15.75" thickBot="1" x14ac:dyDescent="0.3">
      <c r="B60" s="37"/>
      <c r="C60" s="35"/>
      <c r="D60" s="35" t="s">
        <v>78</v>
      </c>
      <c r="E60" s="35"/>
      <c r="F60" s="35"/>
      <c r="G60" s="35"/>
      <c r="H60" s="46">
        <f>-6480/12*6</f>
        <v>-3240</v>
      </c>
      <c r="J60" s="1" t="s">
        <v>80</v>
      </c>
    </row>
    <row r="61" spans="2:10" ht="15.75" thickBot="1" x14ac:dyDescent="0.3">
      <c r="B61" s="81" t="s">
        <v>81</v>
      </c>
      <c r="C61" s="82"/>
      <c r="D61" s="82"/>
      <c r="E61" s="82"/>
      <c r="F61" s="82"/>
      <c r="G61" s="82"/>
      <c r="H61" s="14">
        <f>SUM(H54:H60)</f>
        <v>255411.77000000002</v>
      </c>
    </row>
    <row r="62" spans="2:10" ht="15.75" thickBot="1" x14ac:dyDescent="0.3">
      <c r="B62" s="37" t="s">
        <v>82</v>
      </c>
      <c r="C62" s="35"/>
      <c r="D62" s="35" t="s">
        <v>109</v>
      </c>
      <c r="E62" s="35"/>
      <c r="F62" s="35"/>
      <c r="G62" s="35"/>
      <c r="H62" s="46">
        <f>+((H61-120000)*35%)+28500</f>
        <v>75894.119500000001</v>
      </c>
      <c r="J62" s="1" t="s">
        <v>84</v>
      </c>
    </row>
    <row r="63" spans="2:10" ht="15.75" thickBot="1" x14ac:dyDescent="0.3">
      <c r="B63" s="81" t="s">
        <v>83</v>
      </c>
      <c r="C63" s="82"/>
      <c r="D63" s="82"/>
      <c r="E63" s="82"/>
      <c r="F63" s="82"/>
      <c r="G63" s="82"/>
      <c r="H63" s="14">
        <f>+H62</f>
        <v>75894.119500000001</v>
      </c>
    </row>
    <row r="65" spans="1:5" x14ac:dyDescent="0.25">
      <c r="A65" s="47" t="s">
        <v>85</v>
      </c>
    </row>
    <row r="67" spans="1:5" x14ac:dyDescent="0.25">
      <c r="D67" s="31" t="s">
        <v>86</v>
      </c>
      <c r="E67" s="34">
        <f>+E69</f>
        <v>4000</v>
      </c>
    </row>
    <row r="68" spans="1:5" x14ac:dyDescent="0.25">
      <c r="E68" s="6"/>
    </row>
    <row r="69" spans="1:5" x14ac:dyDescent="0.25">
      <c r="B69" s="1" t="s">
        <v>87</v>
      </c>
      <c r="E69" s="6">
        <f>+J18</f>
        <v>4000</v>
      </c>
    </row>
    <row r="71" spans="1:5" x14ac:dyDescent="0.25">
      <c r="D71" s="31" t="s">
        <v>107</v>
      </c>
      <c r="E71" s="34">
        <f>+E73</f>
        <v>12800</v>
      </c>
    </row>
    <row r="73" spans="1:5" x14ac:dyDescent="0.25">
      <c r="B73" s="1" t="s">
        <v>108</v>
      </c>
      <c r="E73" s="6">
        <f>+J20-J22</f>
        <v>12800</v>
      </c>
    </row>
  </sheetData>
  <mergeCells count="4">
    <mergeCell ref="B63:G63"/>
    <mergeCell ref="A3:J4"/>
    <mergeCell ref="B54:G54"/>
    <mergeCell ref="B61:G61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
UNIDAD VII&amp;R&amp;"-,Negrita"&amp;K00-046Marina Soledad Beltramo</oddHeader>
    <oddFooter>&amp;L&amp;G &amp;C&amp;"-,Negrita"&amp;K00-048UCC. FACEA. 
IMPUESTOS I. Cát. "B"&amp;R&amp;"-,Negrita"&amp;K00-048Página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7.01</vt:lpstr>
      <vt:lpstr>7.02</vt:lpstr>
      <vt:lpstr>7.03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Eleonora</cp:lastModifiedBy>
  <cp:lastPrinted>2013-12-27T17:23:02Z</cp:lastPrinted>
  <dcterms:created xsi:type="dcterms:W3CDTF">2013-12-27T15:56:41Z</dcterms:created>
  <dcterms:modified xsi:type="dcterms:W3CDTF">2016-05-26T23:10:36Z</dcterms:modified>
</cp:coreProperties>
</file>