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45" windowWidth="19320" windowHeight="9555"/>
  </bookViews>
  <sheets>
    <sheet name="4.01" sheetId="1" r:id="rId1"/>
    <sheet name="4.02" sheetId="2" r:id="rId2"/>
  </sheets>
  <calcPr calcId="144525" calcMode="manual"/>
</workbook>
</file>

<file path=xl/calcChain.xml><?xml version="1.0" encoding="utf-8"?>
<calcChain xmlns="http://schemas.openxmlformats.org/spreadsheetml/2006/main">
  <c r="H127" i="2" l="1"/>
  <c r="D74" i="2"/>
  <c r="H126" i="2"/>
  <c r="H98" i="2"/>
  <c r="H95" i="2"/>
  <c r="H90" i="2"/>
  <c r="H89" i="2"/>
  <c r="H81" i="2"/>
  <c r="H123" i="2"/>
  <c r="H112" i="2"/>
  <c r="H111" i="2"/>
  <c r="H107" i="2"/>
  <c r="H84" i="2"/>
  <c r="H157" i="2"/>
  <c r="D165" i="2" s="1"/>
  <c r="H136" i="2" s="1"/>
  <c r="H135" i="2"/>
  <c r="H158" i="2"/>
  <c r="G84" i="2"/>
  <c r="H102" i="2"/>
  <c r="H85" i="2"/>
  <c r="H80" i="2"/>
  <c r="G80" i="2"/>
  <c r="F74" i="2" l="1"/>
  <c r="D69" i="2"/>
  <c r="H103" i="2"/>
  <c r="H99" i="2"/>
  <c r="H82" i="2"/>
  <c r="H86" i="2" s="1"/>
  <c r="H108" i="2"/>
  <c r="D161" i="2" s="1"/>
  <c r="H139" i="2"/>
  <c r="H138" i="2"/>
  <c r="H137" i="2"/>
  <c r="H122" i="2"/>
  <c r="H120" i="2"/>
  <c r="H119" i="2"/>
  <c r="H93" i="2"/>
  <c r="H91" i="2"/>
  <c r="H94" i="2" s="1"/>
  <c r="H100" i="2"/>
  <c r="H104" i="2" s="1"/>
  <c r="B68" i="2"/>
  <c r="H141" i="2" l="1"/>
  <c r="H109" i="2"/>
  <c r="H113" i="2" s="1"/>
  <c r="D164" i="2" s="1"/>
  <c r="H96" i="2"/>
  <c r="H115" i="2" l="1"/>
  <c r="H124" i="2" s="1"/>
  <c r="D24" i="1"/>
  <c r="D28" i="1" s="1"/>
  <c r="D9" i="1"/>
  <c r="E15" i="1" s="1"/>
  <c r="D7" i="1"/>
  <c r="E14" i="1" s="1"/>
  <c r="E16" i="1" s="1"/>
  <c r="F18" i="1" s="1"/>
  <c r="D20" i="1" s="1"/>
  <c r="D30" i="1" l="1"/>
  <c r="D26" i="1"/>
  <c r="H128" i="2" l="1"/>
  <c r="H130" i="2" s="1"/>
  <c r="H132" i="2" l="1"/>
  <c r="H143" i="2" s="1"/>
</calcChain>
</file>

<file path=xl/sharedStrings.xml><?xml version="1.0" encoding="utf-8"?>
<sst xmlns="http://schemas.openxmlformats.org/spreadsheetml/2006/main" count="232" uniqueCount="207">
  <si>
    <t>DATOS DEL EJERCICIO:</t>
  </si>
  <si>
    <t>RESOLUCIÓN EJERCICIO Nº 4.02. Liquidación del Impuesto a las Ganancias</t>
  </si>
  <si>
    <t>RESOLUCIÓN EJERCICIO Nº 4.01. Devengado Exigible</t>
  </si>
  <si>
    <t>Valor de cuota mensual</t>
  </si>
  <si>
    <t>Cantidad de cuotas mensuales</t>
  </si>
  <si>
    <t>Costo de la mercadería vendida</t>
  </si>
  <si>
    <t>Fecha de entrega de la mercadería</t>
  </si>
  <si>
    <t>SOLUCIÓN DEL EJERCICIO:</t>
  </si>
  <si>
    <t>Valor total de la venta</t>
  </si>
  <si>
    <t>Costo de la mercadería</t>
  </si>
  <si>
    <t>Utilidad Bruta</t>
  </si>
  <si>
    <t>1. Utilidad Bruta:</t>
  </si>
  <si>
    <t>2. Porcentaje de utilidad bruta sobre el total del precio de venta:</t>
  </si>
  <si>
    <t>3. Utilidad contenida en cada cuota:</t>
  </si>
  <si>
    <t xml:space="preserve">4. Determinación de la ganancia bruta de períodos fiscales </t>
  </si>
  <si>
    <t>Año 2013</t>
  </si>
  <si>
    <t>Cuotas exigibles</t>
  </si>
  <si>
    <t>Año 2014</t>
  </si>
  <si>
    <t>Utilidad Bruta a declarar 2013:</t>
  </si>
  <si>
    <t>Utilidad Bruta a declarar 2014:</t>
  </si>
  <si>
    <r>
      <rPr>
        <b/>
        <u/>
        <sz val="11"/>
        <color theme="1"/>
        <rFont val="Calibri"/>
        <family val="2"/>
        <scheme val="minor"/>
      </rPr>
      <t>NORMATIVA APLICABLE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 Arts. 18 LIG; arts.23 DR</t>
    </r>
  </si>
  <si>
    <t>{1}</t>
  </si>
  <si>
    <t>{1} Cuotas Exigibles= 6  (Julio+ Agosto+ Septiembre+ Octubre+Noviembre+ Diciembre)</t>
  </si>
  <si>
    <t>Deducciones Personales 2013</t>
  </si>
  <si>
    <t>Ganancias no Imponibles (mínimo no imponible)</t>
  </si>
  <si>
    <t>Cónyuge</t>
  </si>
  <si>
    <t>Hijo, hija, hijastro, hijastra menor de 24 años o incapacitado para el trabajo</t>
  </si>
  <si>
    <t>Descendiente en línea recta (nieto, nieta, bisnieto,bisnieta) menor de 24 años o incapacitado para el trabajo</t>
  </si>
  <si>
    <t>Ascendiente (padre, madre, abuelo, abuela, bisabuelo,bisabuela, padrastro, madrastra)</t>
  </si>
  <si>
    <t>Hermano o hermana menor de 24 años o incapacitado para el trabajo</t>
  </si>
  <si>
    <t>Suegro o suegra</t>
  </si>
  <si>
    <t>Yerno o nuera menor de 24 años o incapacitado para el trabajo</t>
  </si>
  <si>
    <t>Deducción especial - Rentas art. 49 y art. 79</t>
  </si>
  <si>
    <t>Deducción especial- Rentas art. 79 inc a), b) y c)</t>
  </si>
  <si>
    <t>DATOS COMPLEMENTARIOS:</t>
  </si>
  <si>
    <t>Conceptos</t>
  </si>
  <si>
    <t>Referencia</t>
  </si>
  <si>
    <t>Artículo</t>
  </si>
  <si>
    <t>Importes</t>
  </si>
  <si>
    <t>Rentas Gravadas</t>
  </si>
  <si>
    <t xml:space="preserve">Primera Categoría </t>
  </si>
  <si>
    <t>Alquileres cobrados</t>
  </si>
  <si>
    <t>LIG- Art. 41 a)</t>
  </si>
  <si>
    <t>Tercera Categoría</t>
  </si>
  <si>
    <t>Utilidad Sociedad Colectiva</t>
  </si>
  <si>
    <t>LIG- Art. 49 b)</t>
  </si>
  <si>
    <t>Cuarta Categoría</t>
  </si>
  <si>
    <t>Honorarios Profesionales</t>
  </si>
  <si>
    <t>LIG- Art. 79 f)</t>
  </si>
  <si>
    <t>Matricula Profesional</t>
  </si>
  <si>
    <t>Sueldo Profesor</t>
  </si>
  <si>
    <t>LIG- Art. 79 b)</t>
  </si>
  <si>
    <t>Total Rentas Gravadas</t>
  </si>
  <si>
    <t>Deducciones Generales</t>
  </si>
  <si>
    <t>Aportes Jubilatorios de Autónomos</t>
  </si>
  <si>
    <t>Total deducciones Generales</t>
  </si>
  <si>
    <t>Deducciones Personales</t>
  </si>
  <si>
    <t xml:space="preserve">Ganancias no imponibles (mínimo no imponible) </t>
  </si>
  <si>
    <t>LIG- Art. 23 a)</t>
  </si>
  <si>
    <t>Deducción 3ª y 4ª categoría</t>
  </si>
  <si>
    <t>LIG- Art. 23 c)</t>
  </si>
  <si>
    <t>LIG- Art. 23 b)</t>
  </si>
  <si>
    <t>LIG -Art 23 b)</t>
  </si>
  <si>
    <t>Total de Deducciones Personales</t>
  </si>
  <si>
    <t>Impuesto a Ingresar</t>
  </si>
  <si>
    <r>
      <rPr>
        <b/>
        <sz val="11"/>
        <color theme="1"/>
        <rFont val="Calibri"/>
        <family val="2"/>
        <scheme val="minor"/>
      </rPr>
      <t>SOLUCIÓN DEL EJERCICIO</t>
    </r>
    <r>
      <rPr>
        <sz val="11"/>
        <color theme="1"/>
        <rFont val="Calibri"/>
        <family val="2"/>
        <scheme val="minor"/>
      </rPr>
      <t>:</t>
    </r>
  </si>
  <si>
    <t>Venta de autómovil</t>
  </si>
  <si>
    <t>Honorarios</t>
  </si>
  <si>
    <t>Matricula</t>
  </si>
  <si>
    <t>mensuales</t>
  </si>
  <si>
    <t>meses</t>
  </si>
  <si>
    <t>Valor de Origen</t>
  </si>
  <si>
    <t>Venta de Inmueble</t>
  </si>
  <si>
    <t>Sueldo Mensual</t>
  </si>
  <si>
    <t>Meses</t>
  </si>
  <si>
    <t>Aportes al SUSS</t>
  </si>
  <si>
    <t>Utilidades Impositivas de Sociedad colectiva</t>
  </si>
  <si>
    <t>Alquiler inmueble</t>
  </si>
  <si>
    <t>Gastos presuntos</t>
  </si>
  <si>
    <t>Edificación</t>
  </si>
  <si>
    <t>Terreno</t>
  </si>
  <si>
    <t>Impuestos Inmobiliarios</t>
  </si>
  <si>
    <t xml:space="preserve">Valor de Origen </t>
  </si>
  <si>
    <t>Alquiler de heladera</t>
  </si>
  <si>
    <t>Valor de origen</t>
  </si>
  <si>
    <t>Vida Útil</t>
  </si>
  <si>
    <t>años</t>
  </si>
  <si>
    <t>Seguro de Vida</t>
  </si>
  <si>
    <t>Donación Municipalidad</t>
  </si>
  <si>
    <t>Gastos personales, alimentos, vestimenta</t>
  </si>
  <si>
    <t>Cargas de Familia:</t>
  </si>
  <si>
    <t>Esposa</t>
  </si>
  <si>
    <t>Hija 25 años descapacitada</t>
  </si>
  <si>
    <t xml:space="preserve">Cargas de Familia </t>
  </si>
  <si>
    <t>Madre</t>
  </si>
  <si>
    <t>Fallece</t>
  </si>
  <si>
    <t>Meses a cargo</t>
  </si>
  <si>
    <t>Quebranto Impositivo 2012</t>
  </si>
  <si>
    <t>1 AÑO:</t>
  </si>
  <si>
    <t>Aportes Jubilatorios</t>
  </si>
  <si>
    <t>Participación como socio</t>
  </si>
  <si>
    <t>Honorarios médicos</t>
  </si>
  <si>
    <t xml:space="preserve">Gastos de sepelios </t>
  </si>
  <si>
    <t>Renta No Alcanzada</t>
  </si>
  <si>
    <t>{2}</t>
  </si>
  <si>
    <t>Aporte al SUSS</t>
  </si>
  <si>
    <t>Ganancia Bruta de 1º Categoria</t>
  </si>
  <si>
    <t>Impuestos a cargo del inquilino</t>
  </si>
  <si>
    <t>Impuesto inmobiliario</t>
  </si>
  <si>
    <t>LIG- Art. 41 d)</t>
  </si>
  <si>
    <t>Amortización Inmueble</t>
  </si>
  <si>
    <t>LIG- Art 85</t>
  </si>
  <si>
    <t>DR 60 a)</t>
  </si>
  <si>
    <t>Amortización inmuebles</t>
  </si>
  <si>
    <t>LIG- Art 83</t>
  </si>
  <si>
    <t>Resultado Neto 1º Categoría</t>
  </si>
  <si>
    <t>Segunda Categoría</t>
  </si>
  <si>
    <t>Resultado Neto 4º Categoría</t>
  </si>
  <si>
    <t>Ganancia Bruta 4º Categoría</t>
  </si>
  <si>
    <t>Con topes:</t>
  </si>
  <si>
    <t>LIG- Art.81 b)</t>
  </si>
  <si>
    <t>Servicio Doméstico</t>
  </si>
  <si>
    <t>Deducciones Generales con TOPES:</t>
  </si>
  <si>
    <t>Seguro de Vida (LIG Art. 81 b; DR. 122)</t>
  </si>
  <si>
    <t>Gastos de Sepelio (LIG Art. 22; DR. 46)</t>
  </si>
  <si>
    <t>Intereses por créditos hipotecarios otorgados a partir del 01/01/2001 (LIG Art. 81 g)</t>
  </si>
  <si>
    <t>{3}</t>
  </si>
  <si>
    <t>Deducción no admitida LIG Art 88 i)</t>
  </si>
  <si>
    <t>Sin topes:</t>
  </si>
  <si>
    <t>Gastos de Sepelios</t>
  </si>
  <si>
    <t>LIG- Art.22</t>
  </si>
  <si>
    <t>LIG - Art 81 g)</t>
  </si>
  <si>
    <t>SUBTOTAL</t>
  </si>
  <si>
    <t>Con topes variables</t>
  </si>
  <si>
    <t>Donaciones</t>
  </si>
  <si>
    <t>Honorarios Servicios de Asistencia Sanitaria, Médica y Paramédica</t>
  </si>
  <si>
    <t>LIG- Art 81 h)</t>
  </si>
  <si>
    <t>LIG- Art. 81 c)</t>
  </si>
  <si>
    <t>GANANCIAS NETAS DEL PERIODO</t>
  </si>
  <si>
    <t>QUEBRANTOS DE AÑO 2012</t>
  </si>
  <si>
    <t>RESULTADO NETO DESPUES DEL CÓMPUTO DE QUEBRANTOS</t>
  </si>
  <si>
    <t>LIG - Art.19</t>
  </si>
  <si>
    <t>{4}</t>
  </si>
  <si>
    <t>Deducción no admitida LIG Art 88 a)</t>
  </si>
  <si>
    <t>Hija discapacitada 25 años</t>
  </si>
  <si>
    <t>LIG- Art 80</t>
  </si>
  <si>
    <t>Ganancia Bruta 2º Categoría</t>
  </si>
  <si>
    <t>Locación Heladera</t>
  </si>
  <si>
    <t>LIG- Art. 45 b)</t>
  </si>
  <si>
    <t>Amortización heladera</t>
  </si>
  <si>
    <t>LIG- Art 82. f)</t>
  </si>
  <si>
    <t>Resultado Neto 2º Categoría</t>
  </si>
  <si>
    <t>Actividad de Rematador</t>
  </si>
  <si>
    <t>Gastos vinculados a dicha actividad</t>
  </si>
  <si>
    <t>LIG- Art. 81 d)</t>
  </si>
  <si>
    <t>LIG- Art. 49 c)</t>
  </si>
  <si>
    <t>Ganancia Bruta de 3º Categoría</t>
  </si>
  <si>
    <t>Gastos vinculados a la actividad de Rematador</t>
  </si>
  <si>
    <t>LIG.Art. 87 a)</t>
  </si>
  <si>
    <t>Resultado Neto de 3º Categoría</t>
  </si>
  <si>
    <t>{5}</t>
  </si>
  <si>
    <t>{6}</t>
  </si>
  <si>
    <t>Donación:</t>
  </si>
  <si>
    <t>Monto real donado:</t>
  </si>
  <si>
    <t>Tope deducible</t>
  </si>
  <si>
    <t>Límite de deducción</t>
  </si>
  <si>
    <t>(LIG- Art.81 c)</t>
  </si>
  <si>
    <t>Honorarios:</t>
  </si>
  <si>
    <t>Tope</t>
  </si>
  <si>
    <t>Real</t>
  </si>
  <si>
    <t>( DR. 123.1)</t>
  </si>
  <si>
    <t>Alquiler Fotocopiadora</t>
  </si>
  <si>
    <t>Alquiler fotocopiadora</t>
  </si>
  <si>
    <t>Amortización fotocopiadora</t>
  </si>
  <si>
    <t>Gastos de movilidad</t>
  </si>
  <si>
    <t>LIG.Art. 82 e)</t>
  </si>
  <si>
    <r>
      <rPr>
        <b/>
        <u/>
        <sz val="11"/>
        <color theme="1"/>
        <rFont val="Calibri"/>
        <family val="2"/>
        <scheme val="minor"/>
      </rPr>
      <t>NORMATIVA APLICABLE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 Arts. 19 , 23 a), b) y c) 41 a) y d), 45 b), 49 b) y c), 82 e) y f),79 b) y f),  80, 81 c), d) , g) y h) 83, 85, 87 a)LIG; arts. 60 a) DR</t>
    </r>
  </si>
  <si>
    <t>{7}</t>
  </si>
  <si>
    <t>Situación</t>
  </si>
  <si>
    <t>Rentas Netas art. 79 a), b), c)  &lt; $15.552</t>
  </si>
  <si>
    <t>Deducción</t>
  </si>
  <si>
    <t>Rentas Netas art. 79 a), b), c)  &gt; $15.552</t>
  </si>
  <si>
    <t>Rentas Netas art. 79 a), b) y c)</t>
  </si>
  <si>
    <t>Rentas Netas art. 79 a), b), c)</t>
  </si>
  <si>
    <t>Situación a)</t>
  </si>
  <si>
    <t>a)</t>
  </si>
  <si>
    <t>b)</t>
  </si>
  <si>
    <t>Sumatoria de Rentas de 3º y 4º Categoría</t>
  </si>
  <si>
    <t>Sumatoria de Rentas de 3º y 4ª Cat. Netas</t>
  </si>
  <si>
    <t>Obra Social Obligatoria</t>
  </si>
  <si>
    <t>Aportes Obra Social Obligatoria</t>
  </si>
  <si>
    <t>Donación Asociación Civil</t>
  </si>
  <si>
    <t>LIG- Art 81 d)</t>
  </si>
  <si>
    <t>Meses de alquiler</t>
  </si>
  <si>
    <t>Gastos de mantenimiento presuntos (6500* 5%)</t>
  </si>
  <si>
    <t>{8}</t>
  </si>
  <si>
    <t>siguientes. Transcurridos CINCO AÑOS después de aquel que se produjo la pérdida, no podrá hacerse deducción alguna</t>
  </si>
  <si>
    <t>{7} El quebranto del año 2012 no se puede computar porque en el ejercicio se obtuvo nuevamente un quebranto.</t>
  </si>
  <si>
    <t>El quebranto va a ser computable hasta transcurridos cinco años despúes del año que se produjo el quebranto (2012).</t>
  </si>
  <si>
    <t xml:space="preserve">"Cuando en un año se sufriera una pérdida, ésta podrá deducirse de las ganancias gravadas que se obtengan de años inmediatos </t>
  </si>
  <si>
    <t>{9}</t>
  </si>
  <si>
    <t>del quebranto que aún reste, en ejercicios sucesivos." Art 19 LIG</t>
  </si>
  <si>
    <t xml:space="preserve">Resultado del ejercicio: </t>
  </si>
  <si>
    <t>en el artículo 23 de la ley (deducciones personales)</t>
  </si>
  <si>
    <t>{9} No se considerán pérdidas los importes que la ley autoriza a deducir por los conceptos indicados</t>
  </si>
  <si>
    <t>Los quebrantos serán computados hasta transcurridos cinco años después del año que se produjo</t>
  </si>
  <si>
    <t>el quebranto (año 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</si>
</sst>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2C0A]\ #,##0.00"/>
    <numFmt numFmtId="165" formatCode="[$$-1004]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Tahoma"/>
      <family val="2"/>
    </font>
    <font>
      <b/>
      <i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62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4" fontId="4" fillId="0" borderId="0" xfId="0" applyNumberFormat="1" applyFont="1"/>
    <xf numFmtId="3" fontId="0" fillId="0" borderId="0" xfId="0" applyNumberFormat="1"/>
    <xf numFmtId="164" fontId="0" fillId="0" borderId="0" xfId="0" applyNumberFormat="1"/>
    <xf numFmtId="14" fontId="0" fillId="0" borderId="0" xfId="0" applyNumberFormat="1"/>
    <xf numFmtId="164" fontId="1" fillId="0" borderId="0" xfId="0" applyNumberFormat="1" applyFont="1"/>
    <xf numFmtId="9" fontId="1" fillId="0" borderId="0" xfId="1" applyFont="1"/>
    <xf numFmtId="0" fontId="6" fillId="0" borderId="0" xfId="0" applyFont="1"/>
    <xf numFmtId="3" fontId="1" fillId="0" borderId="0" xfId="0" applyNumberFormat="1" applyFont="1"/>
    <xf numFmtId="4" fontId="1" fillId="0" borderId="7" xfId="0" applyNumberFormat="1" applyFont="1" applyBorder="1"/>
    <xf numFmtId="4" fontId="1" fillId="0" borderId="8" xfId="0" applyNumberFormat="1" applyFont="1" applyBorder="1"/>
    <xf numFmtId="164" fontId="1" fillId="0" borderId="9" xfId="0" applyNumberFormat="1" applyFont="1" applyBorder="1"/>
    <xf numFmtId="4" fontId="4" fillId="2" borderId="0" xfId="0" applyNumberFormat="1" applyFont="1" applyFill="1"/>
    <xf numFmtId="4" fontId="0" fillId="2" borderId="0" xfId="0" applyNumberFormat="1" applyFill="1"/>
    <xf numFmtId="4" fontId="1" fillId="2" borderId="0" xfId="0" applyNumberFormat="1" applyFont="1" applyFill="1"/>
    <xf numFmtId="4" fontId="0" fillId="2" borderId="31" xfId="0" applyNumberFormat="1" applyFill="1" applyBorder="1"/>
    <xf numFmtId="4" fontId="2" fillId="2" borderId="1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/>
    </xf>
    <xf numFmtId="4" fontId="2" fillId="2" borderId="4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4" fontId="1" fillId="2" borderId="4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4" fontId="1" fillId="2" borderId="6" xfId="0" applyNumberFormat="1" applyFont="1" applyFill="1" applyBorder="1" applyAlignment="1">
      <alignment horizontal="center"/>
    </xf>
    <xf numFmtId="4" fontId="0" fillId="2" borderId="3" xfId="0" applyNumberFormat="1" applyFill="1" applyBorder="1"/>
    <xf numFmtId="4" fontId="0" fillId="2" borderId="6" xfId="0" applyNumberFormat="1" applyFill="1" applyBorder="1"/>
    <xf numFmtId="3" fontId="1" fillId="0" borderId="1" xfId="0" applyNumberFormat="1" applyFont="1" applyFill="1" applyBorder="1" applyAlignment="1">
      <alignment horizontal="center"/>
    </xf>
    <xf numFmtId="4" fontId="0" fillId="0" borderId="2" xfId="0" applyNumberFormat="1" applyFill="1" applyBorder="1"/>
    <xf numFmtId="164" fontId="0" fillId="0" borderId="2" xfId="0" applyNumberFormat="1" applyFill="1" applyBorder="1"/>
    <xf numFmtId="4" fontId="0" fillId="0" borderId="2" xfId="0" applyNumberFormat="1" applyFill="1" applyBorder="1" applyAlignment="1">
      <alignment horizontal="center"/>
    </xf>
    <xf numFmtId="4" fontId="0" fillId="0" borderId="3" xfId="0" applyNumberFormat="1" applyFill="1" applyBorder="1"/>
    <xf numFmtId="3" fontId="9" fillId="0" borderId="18" xfId="0" applyNumberFormat="1" applyFont="1" applyFill="1" applyBorder="1" applyAlignment="1">
      <alignment horizontal="center"/>
    </xf>
    <xf numFmtId="4" fontId="0" fillId="0" borderId="0" xfId="0" applyNumberFormat="1" applyFill="1" applyBorder="1"/>
    <xf numFmtId="164" fontId="0" fillId="0" borderId="0" xfId="0" applyNumberFormat="1" applyFill="1" applyBorder="1"/>
    <xf numFmtId="4" fontId="0" fillId="0" borderId="25" xfId="0" applyNumberFormat="1" applyFill="1" applyBorder="1"/>
    <xf numFmtId="3" fontId="0" fillId="0" borderId="0" xfId="0" applyNumberFormat="1" applyFill="1" applyBorder="1"/>
    <xf numFmtId="4" fontId="0" fillId="0" borderId="33" xfId="0" applyNumberFormat="1" applyFill="1" applyBorder="1"/>
    <xf numFmtId="3" fontId="0" fillId="0" borderId="15" xfId="0" applyNumberFormat="1" applyFill="1" applyBorder="1"/>
    <xf numFmtId="4" fontId="0" fillId="0" borderId="16" xfId="0" applyNumberFormat="1" applyFill="1" applyBorder="1"/>
    <xf numFmtId="4" fontId="0" fillId="0" borderId="0" xfId="0" applyNumberFormat="1" applyFill="1" applyBorder="1" applyAlignment="1">
      <alignment horizontal="center"/>
    </xf>
    <xf numFmtId="9" fontId="0" fillId="0" borderId="0" xfId="1" applyNumberFormat="1" applyFont="1" applyFill="1" applyBorder="1"/>
    <xf numFmtId="4" fontId="0" fillId="0" borderId="1" xfId="0" applyNumberFormat="1" applyFill="1" applyBorder="1"/>
    <xf numFmtId="9" fontId="0" fillId="0" borderId="3" xfId="1" applyFont="1" applyFill="1" applyBorder="1"/>
    <xf numFmtId="3" fontId="1" fillId="0" borderId="18" xfId="0" applyNumberFormat="1" applyFont="1" applyFill="1" applyBorder="1" applyAlignment="1">
      <alignment horizontal="center"/>
    </xf>
    <xf numFmtId="4" fontId="0" fillId="0" borderId="18" xfId="0" applyNumberFormat="1" applyFill="1" applyBorder="1"/>
    <xf numFmtId="9" fontId="0" fillId="0" borderId="25" xfId="1" applyFont="1" applyFill="1" applyBorder="1"/>
    <xf numFmtId="4" fontId="0" fillId="0" borderId="4" xfId="0" applyNumberFormat="1" applyFill="1" applyBorder="1"/>
    <xf numFmtId="4" fontId="0" fillId="0" borderId="5" xfId="0" applyNumberFormat="1" applyFill="1" applyBorder="1"/>
    <xf numFmtId="3" fontId="0" fillId="0" borderId="6" xfId="0" applyNumberFormat="1" applyFill="1" applyBorder="1"/>
    <xf numFmtId="3" fontId="0" fillId="0" borderId="3" xfId="0" applyNumberFormat="1" applyFill="1" applyBorder="1"/>
    <xf numFmtId="3" fontId="0" fillId="0" borderId="5" xfId="0" applyNumberFormat="1" applyFill="1" applyBorder="1"/>
    <xf numFmtId="4" fontId="0" fillId="0" borderId="6" xfId="0" applyNumberFormat="1" applyFill="1" applyBorder="1"/>
    <xf numFmtId="0" fontId="0" fillId="0" borderId="0" xfId="0" applyFill="1" applyBorder="1"/>
    <xf numFmtId="14" fontId="0" fillId="0" borderId="0" xfId="0" applyNumberFormat="1" applyFill="1" applyBorder="1"/>
    <xf numFmtId="3" fontId="9" fillId="0" borderId="4" xfId="0" applyNumberFormat="1" applyFont="1" applyFill="1" applyBorder="1" applyAlignment="1">
      <alignment horizontal="center"/>
    </xf>
    <xf numFmtId="164" fontId="0" fillId="0" borderId="5" xfId="0" applyNumberFormat="1" applyFill="1" applyBorder="1"/>
    <xf numFmtId="3" fontId="1" fillId="0" borderId="0" xfId="0" applyNumberFormat="1" applyFont="1" applyFill="1" applyAlignment="1">
      <alignment horizontal="center"/>
    </xf>
    <xf numFmtId="4" fontId="0" fillId="0" borderId="0" xfId="0" applyNumberFormat="1" applyFill="1"/>
    <xf numFmtId="164" fontId="0" fillId="0" borderId="0" xfId="0" applyNumberFormat="1" applyFill="1"/>
    <xf numFmtId="4" fontId="1" fillId="0" borderId="0" xfId="0" applyNumberFormat="1" applyFont="1" applyFill="1"/>
    <xf numFmtId="0" fontId="7" fillId="0" borderId="3" xfId="0" applyFont="1" applyFill="1" applyBorder="1" applyAlignment="1">
      <alignment horizontal="center"/>
    </xf>
    <xf numFmtId="4" fontId="0" fillId="0" borderId="10" xfId="0" applyNumberFormat="1" applyFill="1" applyBorder="1"/>
    <xf numFmtId="4" fontId="0" fillId="0" borderId="11" xfId="0" applyNumberFormat="1" applyFill="1" applyBorder="1"/>
    <xf numFmtId="4" fontId="0" fillId="0" borderId="12" xfId="0" applyNumberFormat="1" applyFill="1" applyBorder="1"/>
    <xf numFmtId="164" fontId="1" fillId="0" borderId="3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4" fontId="0" fillId="0" borderId="14" xfId="0" applyNumberFormat="1" applyFill="1" applyBorder="1"/>
    <xf numFmtId="4" fontId="0" fillId="0" borderId="15" xfId="0" applyNumberFormat="1" applyFill="1" applyBorder="1"/>
    <xf numFmtId="164" fontId="1" fillId="0" borderId="17" xfId="0" applyNumberFormat="1" applyFont="1" applyFill="1" applyBorder="1" applyAlignment="1">
      <alignment horizontal="center"/>
    </xf>
    <xf numFmtId="4" fontId="0" fillId="0" borderId="19" xfId="0" applyNumberFormat="1" applyFill="1" applyBorder="1"/>
    <xf numFmtId="164" fontId="1" fillId="0" borderId="20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/>
    </xf>
    <xf numFmtId="4" fontId="0" fillId="0" borderId="22" xfId="0" applyNumberFormat="1" applyFill="1" applyBorder="1"/>
    <xf numFmtId="164" fontId="1" fillId="0" borderId="6" xfId="0" applyNumberFormat="1" applyFont="1" applyFill="1" applyBorder="1" applyAlignment="1">
      <alignment horizontal="center"/>
    </xf>
    <xf numFmtId="4" fontId="0" fillId="0" borderId="20" xfId="0" applyNumberFormat="1" applyFill="1" applyBorder="1"/>
    <xf numFmtId="4" fontId="0" fillId="0" borderId="30" xfId="0" applyNumberFormat="1" applyFill="1" applyBorder="1"/>
    <xf numFmtId="4" fontId="0" fillId="0" borderId="32" xfId="0" applyNumberFormat="1" applyFill="1" applyBorder="1"/>
    <xf numFmtId="4" fontId="0" fillId="0" borderId="34" xfId="0" applyNumberFormat="1" applyFill="1" applyBorder="1" applyAlignment="1">
      <alignment horizontal="left"/>
    </xf>
    <xf numFmtId="4" fontId="0" fillId="0" borderId="11" xfId="0" applyNumberFormat="1" applyFill="1" applyBorder="1" applyAlignment="1">
      <alignment horizontal="left"/>
    </xf>
    <xf numFmtId="9" fontId="0" fillId="0" borderId="12" xfId="1" applyFont="1" applyFill="1" applyBorder="1"/>
    <xf numFmtId="4" fontId="0" fillId="0" borderId="35" xfId="0" applyNumberFormat="1" applyFill="1" applyBorder="1"/>
    <xf numFmtId="4" fontId="0" fillId="0" borderId="36" xfId="0" applyNumberFormat="1" applyFill="1" applyBorder="1"/>
    <xf numFmtId="4" fontId="0" fillId="0" borderId="37" xfId="0" applyNumberFormat="1" applyFill="1" applyBorder="1"/>
    <xf numFmtId="4" fontId="0" fillId="0" borderId="38" xfId="0" applyNumberFormat="1" applyFill="1" applyBorder="1" applyAlignment="1">
      <alignment horizontal="left"/>
    </xf>
    <xf numFmtId="4" fontId="0" fillId="0" borderId="0" xfId="0" applyNumberFormat="1" applyFill="1" applyBorder="1" applyAlignment="1">
      <alignment horizontal="left"/>
    </xf>
    <xf numFmtId="9" fontId="0" fillId="0" borderId="19" xfId="1" applyFont="1" applyFill="1" applyBorder="1"/>
    <xf numFmtId="4" fontId="0" fillId="0" borderId="36" xfId="0" applyNumberFormat="1" applyFill="1" applyBorder="1" applyAlignment="1">
      <alignment horizontal="left"/>
    </xf>
    <xf numFmtId="9" fontId="0" fillId="0" borderId="37" xfId="1" applyFont="1" applyFill="1" applyBorder="1"/>
    <xf numFmtId="4" fontId="1" fillId="0" borderId="7" xfId="0" applyNumberFormat="1" applyFont="1" applyFill="1" applyBorder="1"/>
    <xf numFmtId="4" fontId="1" fillId="0" borderId="8" xfId="0" applyNumberFormat="1" applyFont="1" applyFill="1" applyBorder="1"/>
    <xf numFmtId="4" fontId="1" fillId="0" borderId="1" xfId="0" applyNumberFormat="1" applyFont="1" applyFill="1" applyBorder="1"/>
    <xf numFmtId="4" fontId="1" fillId="0" borderId="26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18" xfId="0" applyNumberFormat="1" applyFont="1" applyFill="1" applyBorder="1"/>
    <xf numFmtId="3" fontId="0" fillId="0" borderId="1" xfId="0" applyNumberFormat="1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4" fontId="8" fillId="0" borderId="18" xfId="0" applyNumberFormat="1" applyFont="1" applyFill="1" applyBorder="1"/>
    <xf numFmtId="3" fontId="0" fillId="0" borderId="18" xfId="0" applyNumberFormat="1" applyFill="1" applyBorder="1" applyAlignment="1">
      <alignment horizontal="center"/>
    </xf>
    <xf numFmtId="4" fontId="0" fillId="0" borderId="24" xfId="0" applyNumberFormat="1" applyFill="1" applyBorder="1" applyAlignment="1">
      <alignment horizontal="center"/>
    </xf>
    <xf numFmtId="165" fontId="0" fillId="0" borderId="25" xfId="0" applyNumberFormat="1" applyFill="1" applyBorder="1"/>
    <xf numFmtId="4" fontId="0" fillId="0" borderId="18" xfId="0" applyNumberFormat="1" applyFont="1" applyFill="1" applyBorder="1"/>
    <xf numFmtId="4" fontId="8" fillId="0" borderId="0" xfId="0" applyNumberFormat="1" applyFont="1" applyFill="1" applyBorder="1"/>
    <xf numFmtId="3" fontId="8" fillId="0" borderId="18" xfId="0" applyNumberFormat="1" applyFont="1" applyFill="1" applyBorder="1" applyAlignment="1">
      <alignment horizontal="center"/>
    </xf>
    <xf numFmtId="4" fontId="8" fillId="0" borderId="24" xfId="0" applyNumberFormat="1" applyFont="1" applyFill="1" applyBorder="1" applyAlignment="1">
      <alignment horizontal="center"/>
    </xf>
    <xf numFmtId="165" fontId="8" fillId="0" borderId="25" xfId="0" applyNumberFormat="1" applyFont="1" applyFill="1" applyBorder="1"/>
    <xf numFmtId="4" fontId="10" fillId="0" borderId="18" xfId="0" applyNumberFormat="1" applyFont="1" applyFill="1" applyBorder="1"/>
    <xf numFmtId="4" fontId="10" fillId="0" borderId="0" xfId="0" applyNumberFormat="1" applyFont="1" applyFill="1" applyBorder="1"/>
    <xf numFmtId="3" fontId="10" fillId="0" borderId="18" xfId="0" applyNumberFormat="1" applyFont="1" applyFill="1" applyBorder="1" applyAlignment="1">
      <alignment horizontal="center"/>
    </xf>
    <xf numFmtId="4" fontId="10" fillId="0" borderId="24" xfId="0" applyNumberFormat="1" applyFont="1" applyFill="1" applyBorder="1" applyAlignment="1">
      <alignment horizontal="center"/>
    </xf>
    <xf numFmtId="165" fontId="10" fillId="0" borderId="25" xfId="0" applyNumberFormat="1" applyFont="1" applyFill="1" applyBorder="1"/>
    <xf numFmtId="4" fontId="0" fillId="0" borderId="24" xfId="0" applyNumberFormat="1" applyFill="1" applyBorder="1"/>
    <xf numFmtId="165" fontId="0" fillId="0" borderId="25" xfId="0" applyNumberFormat="1" applyFill="1" applyBorder="1" applyAlignment="1">
      <alignment horizontal="right"/>
    </xf>
    <xf numFmtId="4" fontId="0" fillId="0" borderId="0" xfId="0" applyNumberFormat="1" applyFont="1" applyFill="1" applyBorder="1"/>
    <xf numFmtId="3" fontId="0" fillId="0" borderId="18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165" fontId="0" fillId="0" borderId="25" xfId="0" applyNumberFormat="1" applyFont="1" applyFill="1" applyBorder="1"/>
    <xf numFmtId="3" fontId="8" fillId="0" borderId="4" xfId="0" applyNumberFormat="1" applyFont="1" applyFill="1" applyBorder="1" applyAlignment="1">
      <alignment horizontal="center"/>
    </xf>
    <xf numFmtId="4" fontId="8" fillId="0" borderId="27" xfId="0" applyNumberFormat="1" applyFont="1" applyFill="1" applyBorder="1" applyAlignment="1">
      <alignment horizontal="center"/>
    </xf>
    <xf numFmtId="4" fontId="8" fillId="0" borderId="7" xfId="0" applyNumberFormat="1" applyFont="1" applyFill="1" applyBorder="1"/>
    <xf numFmtId="4" fontId="8" fillId="0" borderId="8" xfId="0" applyNumberFormat="1" applyFont="1" applyFill="1" applyBorder="1"/>
    <xf numFmtId="165" fontId="8" fillId="0" borderId="9" xfId="0" applyNumberFormat="1" applyFont="1" applyFill="1" applyBorder="1"/>
    <xf numFmtId="3" fontId="1" fillId="0" borderId="7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165" fontId="1" fillId="0" borderId="9" xfId="0" applyNumberFormat="1" applyFont="1" applyFill="1" applyBorder="1"/>
    <xf numFmtId="3" fontId="8" fillId="0" borderId="7" xfId="0" applyNumberFormat="1" applyFont="1" applyFill="1" applyBorder="1" applyAlignment="1">
      <alignment horizontal="center"/>
    </xf>
    <xf numFmtId="4" fontId="8" fillId="0" borderId="23" xfId="0" applyNumberFormat="1" applyFont="1" applyFill="1" applyBorder="1"/>
    <xf numFmtId="4" fontId="1" fillId="0" borderId="0" xfId="0" applyNumberFormat="1" applyFont="1" applyFill="1" applyBorder="1"/>
    <xf numFmtId="4" fontId="1" fillId="0" borderId="24" xfId="0" applyNumberFormat="1" applyFont="1" applyFill="1" applyBorder="1"/>
    <xf numFmtId="165" fontId="1" fillId="0" borderId="25" xfId="0" applyNumberFormat="1" applyFont="1" applyFill="1" applyBorder="1"/>
    <xf numFmtId="4" fontId="1" fillId="0" borderId="23" xfId="0" applyNumberFormat="1" applyFont="1" applyFill="1" applyBorder="1"/>
    <xf numFmtId="4" fontId="0" fillId="0" borderId="31" xfId="0" applyNumberFormat="1" applyFill="1" applyBorder="1"/>
    <xf numFmtId="4" fontId="1" fillId="0" borderId="31" xfId="0" applyNumberFormat="1" applyFont="1" applyFill="1" applyBorder="1"/>
    <xf numFmtId="4" fontId="0" fillId="0" borderId="31" xfId="0" applyNumberFormat="1" applyFill="1" applyBorder="1" applyAlignment="1">
      <alignment horizontal="center"/>
    </xf>
    <xf numFmtId="3" fontId="0" fillId="0" borderId="25" xfId="0" applyNumberFormat="1" applyFill="1" applyBorder="1"/>
    <xf numFmtId="4" fontId="0" fillId="0" borderId="5" xfId="0" applyNumberForma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4" fontId="8" fillId="0" borderId="4" xfId="0" applyNumberFormat="1" applyFont="1" applyFill="1" applyBorder="1"/>
    <xf numFmtId="4" fontId="8" fillId="0" borderId="5" xfId="0" applyNumberFormat="1" applyFont="1" applyFill="1" applyBorder="1"/>
    <xf numFmtId="3" fontId="0" fillId="0" borderId="4" xfId="0" applyNumberFormat="1" applyFill="1" applyBorder="1" applyAlignment="1">
      <alignment horizontal="center"/>
    </xf>
    <xf numFmtId="4" fontId="0" fillId="0" borderId="27" xfId="0" applyNumberForma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right"/>
    </xf>
    <xf numFmtId="165" fontId="0" fillId="0" borderId="6" xfId="0" applyNumberFormat="1" applyFill="1" applyBorder="1"/>
    <xf numFmtId="165" fontId="0" fillId="0" borderId="3" xfId="0" applyNumberFormat="1" applyFill="1" applyBorder="1"/>
    <xf numFmtId="4" fontId="8" fillId="0" borderId="1" xfId="0" applyNumberFormat="1" applyFont="1" applyFill="1" applyBorder="1"/>
    <xf numFmtId="4" fontId="2" fillId="0" borderId="1" xfId="0" applyNumberFormat="1" applyFont="1" applyBorder="1" applyAlignment="1">
      <alignment horizontal="left" vertical="center"/>
    </xf>
    <xf numFmtId="4" fontId="2" fillId="0" borderId="2" xfId="0" applyNumberFormat="1" applyFont="1" applyBorder="1" applyAlignment="1">
      <alignment horizontal="left" vertical="center"/>
    </xf>
    <xf numFmtId="4" fontId="2" fillId="0" borderId="3" xfId="0" applyNumberFormat="1" applyFont="1" applyBorder="1" applyAlignment="1">
      <alignment horizontal="left" vertical="center"/>
    </xf>
    <xf numFmtId="4" fontId="2" fillId="0" borderId="4" xfId="0" applyNumberFormat="1" applyFont="1" applyBorder="1" applyAlignment="1">
      <alignment horizontal="left" vertical="center"/>
    </xf>
    <xf numFmtId="4" fontId="2" fillId="0" borderId="5" xfId="0" applyNumberFormat="1" applyFont="1" applyBorder="1" applyAlignment="1">
      <alignment horizontal="left" vertical="center"/>
    </xf>
    <xf numFmtId="4" fontId="2" fillId="0" borderId="6" xfId="0" applyNumberFormat="1" applyFont="1" applyBorder="1" applyAlignment="1">
      <alignment horizontal="left" vertical="center"/>
    </xf>
    <xf numFmtId="4" fontId="0" fillId="0" borderId="33" xfId="0" applyNumberFormat="1" applyFill="1" applyBorder="1" applyAlignment="1">
      <alignment horizontal="left"/>
    </xf>
    <xf numFmtId="4" fontId="0" fillId="0" borderId="16" xfId="0" applyNumberFormat="1" applyFill="1" applyBorder="1" applyAlignment="1">
      <alignment horizontal="left"/>
    </xf>
    <xf numFmtId="4" fontId="1" fillId="0" borderId="31" xfId="0" applyNumberFormat="1" applyFont="1" applyFill="1" applyBorder="1" applyAlignment="1">
      <alignment horizontal="center"/>
    </xf>
    <xf numFmtId="4" fontId="0" fillId="0" borderId="15" xfId="0" applyNumberFormat="1" applyFill="1" applyBorder="1" applyAlignment="1">
      <alignment horizontal="left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center"/>
    </xf>
    <xf numFmtId="4" fontId="0" fillId="0" borderId="26" xfId="0" applyNumberFormat="1" applyFill="1" applyBorder="1"/>
    <xf numFmtId="4" fontId="0" fillId="0" borderId="27" xfId="0" applyNumberForma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view="pageLayout" workbookViewId="0">
      <selection activeCell="E8" sqref="E8"/>
    </sheetView>
  </sheetViews>
  <sheetFormatPr baseColWidth="10" defaultColWidth="11.5703125" defaultRowHeight="15" x14ac:dyDescent="0.25"/>
  <cols>
    <col min="1" max="2" width="11.5703125" style="1"/>
    <col min="3" max="3" width="17" style="1" customWidth="1"/>
    <col min="4" max="4" width="11.5703125" style="1"/>
    <col min="5" max="5" width="11.85546875" style="1" customWidth="1"/>
    <col min="6" max="16384" width="11.5703125" style="1"/>
  </cols>
  <sheetData>
    <row r="1" spans="1:10" ht="15.75" x14ac:dyDescent="0.25">
      <c r="A1" s="3" t="s">
        <v>2</v>
      </c>
    </row>
    <row r="2" spans="1:10" ht="15.75" thickBot="1" x14ac:dyDescent="0.3"/>
    <row r="3" spans="1:10" x14ac:dyDescent="0.25">
      <c r="A3" s="145" t="s">
        <v>20</v>
      </c>
      <c r="B3" s="146"/>
      <c r="C3" s="146"/>
      <c r="D3" s="146"/>
      <c r="E3" s="146"/>
      <c r="F3" s="146"/>
      <c r="G3" s="146"/>
      <c r="H3" s="146"/>
      <c r="I3" s="146"/>
      <c r="J3" s="147"/>
    </row>
    <row r="4" spans="1:10" ht="15.75" thickBot="1" x14ac:dyDescent="0.3">
      <c r="A4" s="148"/>
      <c r="B4" s="149"/>
      <c r="C4" s="149"/>
      <c r="D4" s="149"/>
      <c r="E4" s="149"/>
      <c r="F4" s="149"/>
      <c r="G4" s="149"/>
      <c r="H4" s="149"/>
      <c r="I4" s="149"/>
      <c r="J4" s="150"/>
    </row>
    <row r="6" spans="1:10" x14ac:dyDescent="0.25">
      <c r="A6" s="2" t="s">
        <v>0</v>
      </c>
    </row>
    <row r="7" spans="1:10" x14ac:dyDescent="0.25">
      <c r="A7" s="1" t="s">
        <v>3</v>
      </c>
      <c r="D7" s="5">
        <f>1500</f>
        <v>1500</v>
      </c>
    </row>
    <row r="8" spans="1:10" x14ac:dyDescent="0.25">
      <c r="A8" s="1" t="s">
        <v>4</v>
      </c>
      <c r="D8" s="4">
        <v>13</v>
      </c>
    </row>
    <row r="9" spans="1:10" x14ac:dyDescent="0.25">
      <c r="A9" s="1" t="s">
        <v>5</v>
      </c>
      <c r="D9" s="5">
        <f>10000</f>
        <v>10000</v>
      </c>
    </row>
    <row r="10" spans="1:10" x14ac:dyDescent="0.25">
      <c r="A10" s="1" t="s">
        <v>6</v>
      </c>
      <c r="D10" s="6">
        <v>41460</v>
      </c>
    </row>
    <row r="12" spans="1:10" x14ac:dyDescent="0.25">
      <c r="A12" s="2" t="s">
        <v>7</v>
      </c>
    </row>
    <row r="14" spans="1:10" x14ac:dyDescent="0.25">
      <c r="A14" s="1" t="s">
        <v>11</v>
      </c>
      <c r="C14" s="2" t="s">
        <v>8</v>
      </c>
      <c r="D14" s="2"/>
      <c r="E14" s="7">
        <f>D7*D8</f>
        <v>19500</v>
      </c>
    </row>
    <row r="15" spans="1:10" x14ac:dyDescent="0.25">
      <c r="C15" s="2" t="s">
        <v>9</v>
      </c>
      <c r="D15" s="2"/>
      <c r="E15" s="7">
        <f>-D9</f>
        <v>-10000</v>
      </c>
    </row>
    <row r="16" spans="1:10" x14ac:dyDescent="0.25">
      <c r="C16" s="2" t="s">
        <v>10</v>
      </c>
      <c r="D16" s="2"/>
      <c r="E16" s="7">
        <f>E14+E15</f>
        <v>9500</v>
      </c>
    </row>
    <row r="18" spans="1:9" x14ac:dyDescent="0.25">
      <c r="A18" s="1" t="s">
        <v>12</v>
      </c>
      <c r="F18" s="8">
        <f>E16/E14</f>
        <v>0.48717948717948717</v>
      </c>
    </row>
    <row r="20" spans="1:9" x14ac:dyDescent="0.25">
      <c r="A20" s="1" t="s">
        <v>13</v>
      </c>
      <c r="D20" s="7">
        <f>F18*D7</f>
        <v>730.76923076923072</v>
      </c>
    </row>
    <row r="21" spans="1:9" x14ac:dyDescent="0.25">
      <c r="D21" s="5"/>
      <c r="I21" s="9"/>
    </row>
    <row r="22" spans="1:9" x14ac:dyDescent="0.25">
      <c r="A22" s="1" t="s">
        <v>14</v>
      </c>
      <c r="D22" s="5"/>
      <c r="I22" s="9"/>
    </row>
    <row r="23" spans="1:9" x14ac:dyDescent="0.25">
      <c r="D23" s="5"/>
    </row>
    <row r="24" spans="1:9" x14ac:dyDescent="0.25">
      <c r="A24" s="1" t="s">
        <v>15</v>
      </c>
      <c r="B24" s="1" t="s">
        <v>16</v>
      </c>
      <c r="D24" s="10">
        <f>6</f>
        <v>6</v>
      </c>
      <c r="E24" s="1" t="s">
        <v>21</v>
      </c>
    </row>
    <row r="25" spans="1:9" ht="15.75" thickBot="1" x14ac:dyDescent="0.3">
      <c r="D25" s="2"/>
      <c r="G25" s="6"/>
    </row>
    <row r="26" spans="1:9" ht="15.75" thickBot="1" x14ac:dyDescent="0.3">
      <c r="B26" s="11" t="s">
        <v>18</v>
      </c>
      <c r="C26" s="12"/>
      <c r="D26" s="13">
        <f>D20*D24</f>
        <v>4384.6153846153848</v>
      </c>
      <c r="G26" s="6"/>
    </row>
    <row r="28" spans="1:9" x14ac:dyDescent="0.25">
      <c r="A28" s="1" t="s">
        <v>17</v>
      </c>
      <c r="B28" s="1" t="s">
        <v>16</v>
      </c>
      <c r="D28" s="10">
        <f>D8-D24</f>
        <v>7</v>
      </c>
    </row>
    <row r="29" spans="1:9" ht="15.75" thickBot="1" x14ac:dyDescent="0.3">
      <c r="D29" s="7"/>
    </row>
    <row r="30" spans="1:9" ht="15.75" thickBot="1" x14ac:dyDescent="0.3">
      <c r="B30" s="11" t="s">
        <v>19</v>
      </c>
      <c r="C30" s="12"/>
      <c r="D30" s="13">
        <f>D20*D28</f>
        <v>5115.3846153846152</v>
      </c>
    </row>
    <row r="32" spans="1:9" x14ac:dyDescent="0.25">
      <c r="A32" s="1" t="s">
        <v>22</v>
      </c>
    </row>
    <row r="33" spans="4:4" x14ac:dyDescent="0.25">
      <c r="D33" s="5"/>
    </row>
    <row r="34" spans="4:4" x14ac:dyDescent="0.25">
      <c r="D34" s="5"/>
    </row>
    <row r="35" spans="4:4" x14ac:dyDescent="0.25">
      <c r="D35" s="5"/>
    </row>
  </sheetData>
  <mergeCells count="1">
    <mergeCell ref="A3:J4"/>
  </mergeCells>
  <printOptions horizontalCentered="1"/>
  <pageMargins left="0.70866141732283472" right="0.70866141732283472" top="0.86614173228346458" bottom="0.74803149606299213" header="0.31496062992125984" footer="0.31496062992125984"/>
  <pageSetup paperSize="9" orientation="landscape" horizontalDpi="1200" verticalDpi="1200" r:id="rId1"/>
  <headerFooter>
    <oddHeader>&amp;L&amp;"-,Negrita"&amp;K00-045GUÍA DE TRABAJOS PRÁCTICOS.UNIDAD IV&amp;R&amp;"-,Negrita"&amp;K00-046Consuelo Castellano Garzón</oddHeader>
    <oddFooter>&amp;L&amp;G &amp;C&amp;"-,Negrita"&amp;K00-048UCC. FACEA. IMPUESTOS I. Cát. "B"&amp;R&amp;"-,Negrita"&amp;K00-048Página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1"/>
  <sheetViews>
    <sheetView tabSelected="1" view="pageLayout" topLeftCell="A20" zoomScaleNormal="100" workbookViewId="0">
      <selection activeCell="E8" sqref="E8"/>
    </sheetView>
  </sheetViews>
  <sheetFormatPr baseColWidth="10" defaultColWidth="11.5703125" defaultRowHeight="15" x14ac:dyDescent="0.25"/>
  <cols>
    <col min="1" max="1" width="11.5703125" style="15"/>
    <col min="2" max="2" width="19.5703125" style="15" customWidth="1"/>
    <col min="3" max="3" width="16.85546875" style="15" customWidth="1"/>
    <col min="4" max="4" width="13.140625" style="15" bestFit="1" customWidth="1"/>
    <col min="5" max="5" width="10.42578125" style="15" customWidth="1"/>
    <col min="6" max="6" width="10.140625" style="15" customWidth="1"/>
    <col min="7" max="7" width="12.28515625" style="15" customWidth="1"/>
    <col min="8" max="8" width="11.7109375" style="15" customWidth="1"/>
    <col min="9" max="9" width="7" style="15" customWidth="1"/>
    <col min="10" max="16384" width="11.5703125" style="15"/>
  </cols>
  <sheetData>
    <row r="1" spans="1:10" ht="15.75" x14ac:dyDescent="0.25">
      <c r="A1" s="14" t="s">
        <v>1</v>
      </c>
    </row>
    <row r="2" spans="1:10" ht="15.75" thickBot="1" x14ac:dyDescent="0.3"/>
    <row r="3" spans="1:10" x14ac:dyDescent="0.25">
      <c r="A3" s="18" t="s">
        <v>176</v>
      </c>
      <c r="B3" s="19"/>
      <c r="C3" s="19"/>
      <c r="D3" s="19"/>
      <c r="E3" s="19"/>
      <c r="F3" s="19"/>
      <c r="G3" s="19"/>
      <c r="H3" s="19"/>
      <c r="I3" s="19"/>
      <c r="J3" s="25"/>
    </row>
    <row r="4" spans="1:10" ht="15.75" thickBot="1" x14ac:dyDescent="0.3">
      <c r="A4" s="20"/>
      <c r="B4" s="21"/>
      <c r="C4" s="21"/>
      <c r="D4" s="21"/>
      <c r="E4" s="21"/>
      <c r="F4" s="21"/>
      <c r="G4" s="21"/>
      <c r="H4" s="21"/>
      <c r="I4" s="21"/>
      <c r="J4" s="26"/>
    </row>
    <row r="5" spans="1:10" ht="15.75" thickBot="1" x14ac:dyDescent="0.3">
      <c r="E5" s="22" t="s">
        <v>98</v>
      </c>
      <c r="F5" s="23">
        <v>12</v>
      </c>
      <c r="G5" s="24" t="s">
        <v>70</v>
      </c>
    </row>
    <row r="6" spans="1:10" ht="15.75" thickBot="1" x14ac:dyDescent="0.3">
      <c r="A6" s="16" t="s">
        <v>0</v>
      </c>
    </row>
    <row r="7" spans="1:10" x14ac:dyDescent="0.25">
      <c r="A7" s="27">
        <v>1</v>
      </c>
      <c r="B7" s="28" t="s">
        <v>66</v>
      </c>
      <c r="C7" s="28"/>
      <c r="D7" s="29">
        <v>35000</v>
      </c>
      <c r="E7" s="30" t="s">
        <v>21</v>
      </c>
      <c r="F7" s="28"/>
      <c r="G7" s="28"/>
      <c r="H7" s="28"/>
      <c r="I7" s="31"/>
      <c r="J7" s="160"/>
    </row>
    <row r="8" spans="1:10" x14ac:dyDescent="0.25">
      <c r="A8" s="32">
        <v>2</v>
      </c>
      <c r="B8" s="33" t="s">
        <v>67</v>
      </c>
      <c r="C8" s="33"/>
      <c r="D8" s="34">
        <v>8000</v>
      </c>
      <c r="E8" s="33"/>
      <c r="F8" s="33"/>
      <c r="G8" s="33"/>
      <c r="H8" s="33"/>
      <c r="I8" s="35"/>
      <c r="J8" s="111"/>
    </row>
    <row r="9" spans="1:10" x14ac:dyDescent="0.25">
      <c r="A9" s="32"/>
      <c r="B9" s="33" t="s">
        <v>68</v>
      </c>
      <c r="C9" s="33"/>
      <c r="D9" s="34">
        <v>380</v>
      </c>
      <c r="E9" s="33" t="s">
        <v>69</v>
      </c>
      <c r="F9" s="33"/>
      <c r="G9" s="36"/>
      <c r="H9" s="33"/>
      <c r="I9" s="134"/>
      <c r="J9" s="111"/>
    </row>
    <row r="10" spans="1:10" x14ac:dyDescent="0.25">
      <c r="A10" s="32">
        <v>3</v>
      </c>
      <c r="B10" s="33" t="s">
        <v>171</v>
      </c>
      <c r="C10" s="33"/>
      <c r="D10" s="34">
        <v>2700</v>
      </c>
      <c r="E10" s="33"/>
      <c r="F10" s="33"/>
      <c r="G10" s="33"/>
      <c r="H10" s="33"/>
      <c r="I10" s="35"/>
      <c r="J10" s="111"/>
    </row>
    <row r="11" spans="1:10" x14ac:dyDescent="0.25">
      <c r="A11" s="32"/>
      <c r="B11" s="33" t="s">
        <v>71</v>
      </c>
      <c r="C11" s="33"/>
      <c r="D11" s="34">
        <v>15000</v>
      </c>
      <c r="E11" s="33"/>
      <c r="F11" s="37" t="s">
        <v>85</v>
      </c>
      <c r="G11" s="38">
        <v>5</v>
      </c>
      <c r="H11" s="39" t="s">
        <v>86</v>
      </c>
      <c r="I11" s="35"/>
      <c r="J11" s="111"/>
    </row>
    <row r="12" spans="1:10" x14ac:dyDescent="0.25">
      <c r="A12" s="32">
        <v>4</v>
      </c>
      <c r="B12" s="33" t="s">
        <v>72</v>
      </c>
      <c r="C12" s="33"/>
      <c r="D12" s="34">
        <v>310000</v>
      </c>
      <c r="E12" s="40" t="s">
        <v>104</v>
      </c>
      <c r="F12" s="33"/>
      <c r="G12" s="33"/>
      <c r="H12" s="33"/>
      <c r="I12" s="35"/>
      <c r="J12" s="111"/>
    </row>
    <row r="13" spans="1:10" x14ac:dyDescent="0.25">
      <c r="A13" s="32"/>
      <c r="B13" s="33" t="s">
        <v>71</v>
      </c>
      <c r="C13" s="33"/>
      <c r="D13" s="34">
        <v>120000</v>
      </c>
      <c r="E13" s="33"/>
      <c r="F13" s="33"/>
      <c r="G13" s="33"/>
      <c r="H13" s="33"/>
      <c r="I13" s="35"/>
      <c r="J13" s="111"/>
    </row>
    <row r="14" spans="1:10" x14ac:dyDescent="0.25">
      <c r="A14" s="32">
        <v>5</v>
      </c>
      <c r="B14" s="33" t="s">
        <v>73</v>
      </c>
      <c r="C14" s="33"/>
      <c r="D14" s="34">
        <v>1500</v>
      </c>
      <c r="E14" s="33"/>
      <c r="F14" s="33"/>
      <c r="G14" s="33"/>
      <c r="H14" s="33"/>
      <c r="I14" s="35"/>
      <c r="J14" s="111"/>
    </row>
    <row r="15" spans="1:10" x14ac:dyDescent="0.25">
      <c r="A15" s="32"/>
      <c r="B15" s="33" t="s">
        <v>74</v>
      </c>
      <c r="C15" s="33"/>
      <c r="D15" s="36">
        <v>3</v>
      </c>
      <c r="E15" s="33"/>
      <c r="F15" s="33"/>
      <c r="G15" s="33"/>
      <c r="H15" s="33"/>
      <c r="I15" s="35"/>
      <c r="J15" s="111"/>
    </row>
    <row r="16" spans="1:10" x14ac:dyDescent="0.25">
      <c r="A16" s="32"/>
      <c r="B16" s="33" t="s">
        <v>75</v>
      </c>
      <c r="C16" s="33"/>
      <c r="D16" s="34">
        <v>1480</v>
      </c>
      <c r="E16" s="33"/>
      <c r="F16" s="33"/>
      <c r="G16" s="33"/>
      <c r="H16" s="33"/>
      <c r="I16" s="35"/>
      <c r="J16" s="111"/>
    </row>
    <row r="17" spans="1:10" x14ac:dyDescent="0.25">
      <c r="A17" s="32">
        <v>6</v>
      </c>
      <c r="B17" s="33" t="s">
        <v>76</v>
      </c>
      <c r="C17" s="33"/>
      <c r="D17" s="34">
        <v>200000</v>
      </c>
      <c r="E17" s="33"/>
      <c r="F17" s="33" t="s">
        <v>100</v>
      </c>
      <c r="G17" s="33"/>
      <c r="H17" s="41">
        <v>0.1</v>
      </c>
      <c r="I17" s="35"/>
      <c r="J17" s="111"/>
    </row>
    <row r="18" spans="1:10" ht="15.75" thickBot="1" x14ac:dyDescent="0.3">
      <c r="A18" s="32"/>
      <c r="B18" s="33" t="s">
        <v>99</v>
      </c>
      <c r="C18" s="33"/>
      <c r="D18" s="34">
        <v>29775.360000000001</v>
      </c>
      <c r="E18" s="33"/>
      <c r="F18" s="33"/>
      <c r="G18" s="33"/>
      <c r="H18" s="33"/>
      <c r="I18" s="35"/>
      <c r="J18" s="111"/>
    </row>
    <row r="19" spans="1:10" x14ac:dyDescent="0.25">
      <c r="A19" s="32">
        <v>7</v>
      </c>
      <c r="B19" s="33" t="s">
        <v>77</v>
      </c>
      <c r="C19" s="33"/>
      <c r="D19" s="34">
        <v>2200</v>
      </c>
      <c r="E19" s="33" t="s">
        <v>69</v>
      </c>
      <c r="F19" s="33"/>
      <c r="G19" s="42" t="s">
        <v>78</v>
      </c>
      <c r="H19" s="28"/>
      <c r="I19" s="43">
        <v>0.05</v>
      </c>
      <c r="J19" s="111"/>
    </row>
    <row r="20" spans="1:10" x14ac:dyDescent="0.25">
      <c r="A20" s="44"/>
      <c r="B20" s="33" t="s">
        <v>81</v>
      </c>
      <c r="C20" s="33"/>
      <c r="D20" s="34">
        <v>2100</v>
      </c>
      <c r="E20" s="33"/>
      <c r="F20" s="33"/>
      <c r="G20" s="45" t="s">
        <v>79</v>
      </c>
      <c r="H20" s="33"/>
      <c r="I20" s="46">
        <v>0.8</v>
      </c>
      <c r="J20" s="111"/>
    </row>
    <row r="21" spans="1:10" x14ac:dyDescent="0.25">
      <c r="A21" s="44"/>
      <c r="B21" s="33" t="s">
        <v>82</v>
      </c>
      <c r="C21" s="33"/>
      <c r="D21" s="34">
        <v>130000</v>
      </c>
      <c r="E21" s="33"/>
      <c r="F21" s="33"/>
      <c r="G21" s="45" t="s">
        <v>80</v>
      </c>
      <c r="H21" s="33"/>
      <c r="I21" s="46">
        <v>0.2</v>
      </c>
      <c r="J21" s="111"/>
    </row>
    <row r="22" spans="1:10" x14ac:dyDescent="0.25">
      <c r="A22" s="44"/>
      <c r="B22" s="33"/>
      <c r="C22" s="33"/>
      <c r="D22" s="34"/>
      <c r="E22" s="33"/>
      <c r="F22" s="33"/>
      <c r="G22" s="45" t="s">
        <v>113</v>
      </c>
      <c r="H22" s="33"/>
      <c r="I22" s="46">
        <v>0.02</v>
      </c>
      <c r="J22" s="111"/>
    </row>
    <row r="23" spans="1:10" ht="15.75" thickBot="1" x14ac:dyDescent="0.3">
      <c r="A23" s="44"/>
      <c r="B23" s="33"/>
      <c r="C23" s="33"/>
      <c r="D23" s="33"/>
      <c r="E23" s="33"/>
      <c r="F23" s="33"/>
      <c r="G23" s="47" t="s">
        <v>193</v>
      </c>
      <c r="H23" s="48"/>
      <c r="I23" s="49">
        <v>2</v>
      </c>
      <c r="J23" s="111"/>
    </row>
    <row r="24" spans="1:10" ht="15.75" thickBot="1" x14ac:dyDescent="0.3">
      <c r="A24" s="44"/>
      <c r="B24" s="33"/>
      <c r="C24" s="33"/>
      <c r="D24" s="33"/>
      <c r="E24" s="33"/>
      <c r="F24" s="33"/>
      <c r="G24" s="33"/>
      <c r="H24" s="33"/>
      <c r="I24" s="46"/>
      <c r="J24" s="111"/>
    </row>
    <row r="25" spans="1:10" x14ac:dyDescent="0.25">
      <c r="A25" s="32">
        <v>8</v>
      </c>
      <c r="B25" s="33" t="s">
        <v>83</v>
      </c>
      <c r="C25" s="33"/>
      <c r="D25" s="34">
        <v>2500</v>
      </c>
      <c r="E25" s="33" t="s">
        <v>69</v>
      </c>
      <c r="F25" s="33"/>
      <c r="G25" s="42" t="s">
        <v>193</v>
      </c>
      <c r="H25" s="28"/>
      <c r="I25" s="50">
        <v>1</v>
      </c>
      <c r="J25" s="111"/>
    </row>
    <row r="26" spans="1:10" ht="15.75" thickBot="1" x14ac:dyDescent="0.3">
      <c r="A26" s="32"/>
      <c r="B26" s="33" t="s">
        <v>84</v>
      </c>
      <c r="C26" s="33"/>
      <c r="D26" s="34">
        <v>15000</v>
      </c>
      <c r="E26" s="33"/>
      <c r="F26" s="33"/>
      <c r="G26" s="47" t="s">
        <v>85</v>
      </c>
      <c r="H26" s="51">
        <v>5</v>
      </c>
      <c r="I26" s="52" t="s">
        <v>86</v>
      </c>
      <c r="J26" s="111"/>
    </row>
    <row r="27" spans="1:10" x14ac:dyDescent="0.25">
      <c r="A27" s="32">
        <v>9</v>
      </c>
      <c r="B27" s="53" t="s">
        <v>152</v>
      </c>
      <c r="C27" s="33"/>
      <c r="D27" s="34">
        <v>15000</v>
      </c>
      <c r="E27" s="33"/>
      <c r="F27" s="33"/>
      <c r="G27" s="33"/>
      <c r="H27" s="33"/>
      <c r="I27" s="46"/>
      <c r="J27" s="111"/>
    </row>
    <row r="28" spans="1:10" x14ac:dyDescent="0.25">
      <c r="A28" s="32"/>
      <c r="B28" s="53" t="s">
        <v>153</v>
      </c>
      <c r="C28" s="33"/>
      <c r="D28" s="34">
        <v>2300</v>
      </c>
      <c r="E28" s="33"/>
      <c r="F28" s="33"/>
      <c r="G28" s="33"/>
      <c r="H28" s="33"/>
      <c r="I28" s="46"/>
      <c r="J28" s="111"/>
    </row>
    <row r="29" spans="1:10" x14ac:dyDescent="0.25">
      <c r="A29" s="32"/>
      <c r="B29" s="53" t="s">
        <v>174</v>
      </c>
      <c r="C29" s="33"/>
      <c r="D29" s="34">
        <v>230</v>
      </c>
      <c r="E29" s="33"/>
      <c r="F29" s="33"/>
      <c r="G29" s="33"/>
      <c r="H29" s="33"/>
      <c r="I29" s="46"/>
      <c r="J29" s="111"/>
    </row>
    <row r="30" spans="1:10" x14ac:dyDescent="0.25">
      <c r="A30" s="32">
        <v>10</v>
      </c>
      <c r="B30" s="33" t="s">
        <v>87</v>
      </c>
      <c r="C30" s="33"/>
      <c r="D30" s="34">
        <v>1200</v>
      </c>
      <c r="E30" s="33"/>
      <c r="F30" s="33"/>
      <c r="G30" s="33"/>
      <c r="H30" s="33"/>
      <c r="I30" s="35"/>
      <c r="J30" s="111"/>
    </row>
    <row r="31" spans="1:10" x14ac:dyDescent="0.25">
      <c r="A31" s="32"/>
      <c r="B31" s="33" t="s">
        <v>189</v>
      </c>
      <c r="C31" s="33"/>
      <c r="D31" s="34">
        <v>15200</v>
      </c>
      <c r="E31" s="33"/>
      <c r="F31" s="33"/>
      <c r="G31" s="33"/>
      <c r="H31" s="33"/>
      <c r="I31" s="35"/>
      <c r="J31" s="111"/>
    </row>
    <row r="32" spans="1:10" ht="15.75" thickBot="1" x14ac:dyDescent="0.3">
      <c r="A32" s="55">
        <v>11</v>
      </c>
      <c r="B32" s="48" t="s">
        <v>88</v>
      </c>
      <c r="C32" s="48"/>
      <c r="D32" s="56">
        <v>8000</v>
      </c>
      <c r="E32" s="135" t="s">
        <v>126</v>
      </c>
      <c r="F32" s="48"/>
      <c r="G32" s="48"/>
      <c r="H32" s="48"/>
      <c r="I32" s="52"/>
      <c r="J32" s="161"/>
    </row>
    <row r="33" spans="1:10" x14ac:dyDescent="0.25">
      <c r="A33" s="136"/>
      <c r="B33" s="28" t="s">
        <v>191</v>
      </c>
      <c r="C33" s="28"/>
      <c r="D33" s="29">
        <v>15000</v>
      </c>
      <c r="E33" s="30" t="s">
        <v>142</v>
      </c>
      <c r="F33" s="28"/>
      <c r="G33" s="28"/>
      <c r="H33" s="28"/>
      <c r="I33" s="31"/>
      <c r="J33" s="31"/>
    </row>
    <row r="34" spans="1:10" x14ac:dyDescent="0.25">
      <c r="A34" s="32">
        <v>12</v>
      </c>
      <c r="B34" s="33" t="s">
        <v>89</v>
      </c>
      <c r="C34" s="33"/>
      <c r="D34" s="34">
        <v>48500</v>
      </c>
      <c r="E34" s="40" t="s">
        <v>160</v>
      </c>
      <c r="F34" s="33"/>
      <c r="G34" s="33"/>
      <c r="H34" s="33"/>
      <c r="I34" s="35"/>
      <c r="J34" s="35"/>
    </row>
    <row r="35" spans="1:10" x14ac:dyDescent="0.25">
      <c r="A35" s="32">
        <v>13</v>
      </c>
      <c r="B35" s="33" t="s">
        <v>101</v>
      </c>
      <c r="C35" s="33"/>
      <c r="D35" s="34">
        <v>12000</v>
      </c>
      <c r="E35" s="40" t="s">
        <v>161</v>
      </c>
      <c r="F35" s="33"/>
      <c r="G35" s="33"/>
      <c r="H35" s="33"/>
      <c r="I35" s="35"/>
      <c r="J35" s="35"/>
    </row>
    <row r="36" spans="1:10" x14ac:dyDescent="0.25">
      <c r="A36" s="44">
        <v>14</v>
      </c>
      <c r="B36" s="33" t="s">
        <v>90</v>
      </c>
      <c r="C36" s="33"/>
      <c r="D36" s="33" t="s">
        <v>91</v>
      </c>
      <c r="E36" s="33"/>
      <c r="F36" s="33"/>
      <c r="G36" s="33"/>
      <c r="H36" s="33"/>
      <c r="I36" s="35"/>
      <c r="J36" s="35"/>
    </row>
    <row r="37" spans="1:10" x14ac:dyDescent="0.25">
      <c r="A37" s="44"/>
      <c r="B37" s="33"/>
      <c r="C37" s="33"/>
      <c r="D37" s="33" t="s">
        <v>92</v>
      </c>
      <c r="E37" s="33"/>
      <c r="F37" s="33"/>
      <c r="G37" s="33"/>
      <c r="H37" s="33"/>
      <c r="I37" s="35"/>
      <c r="J37" s="35"/>
    </row>
    <row r="38" spans="1:10" x14ac:dyDescent="0.25">
      <c r="A38" s="44">
        <v>15</v>
      </c>
      <c r="B38" s="33" t="s">
        <v>93</v>
      </c>
      <c r="C38" s="33"/>
      <c r="D38" s="33" t="s">
        <v>94</v>
      </c>
      <c r="E38" s="33"/>
      <c r="F38" s="33" t="s">
        <v>95</v>
      </c>
      <c r="G38" s="54">
        <v>41567</v>
      </c>
      <c r="H38" s="33"/>
      <c r="I38" s="35"/>
      <c r="J38" s="35"/>
    </row>
    <row r="39" spans="1:10" x14ac:dyDescent="0.25">
      <c r="A39" s="32"/>
      <c r="B39" s="33" t="s">
        <v>96</v>
      </c>
      <c r="C39" s="33"/>
      <c r="D39" s="36">
        <v>10</v>
      </c>
      <c r="E39" s="33"/>
      <c r="F39" s="33"/>
      <c r="G39" s="33"/>
      <c r="H39" s="33"/>
      <c r="I39" s="35"/>
      <c r="J39" s="35"/>
    </row>
    <row r="40" spans="1:10" x14ac:dyDescent="0.25">
      <c r="A40" s="32"/>
      <c r="B40" s="33" t="s">
        <v>102</v>
      </c>
      <c r="C40" s="33"/>
      <c r="D40" s="34">
        <v>2300</v>
      </c>
      <c r="E40" s="33"/>
      <c r="F40" s="33"/>
      <c r="G40" s="33"/>
      <c r="H40" s="33"/>
      <c r="I40" s="35"/>
      <c r="J40" s="35"/>
    </row>
    <row r="41" spans="1:10" ht="15.75" thickBot="1" x14ac:dyDescent="0.3">
      <c r="A41" s="55">
        <v>16</v>
      </c>
      <c r="B41" s="48" t="s">
        <v>97</v>
      </c>
      <c r="C41" s="48"/>
      <c r="D41" s="56">
        <v>81000</v>
      </c>
      <c r="E41" s="48"/>
      <c r="F41" s="48"/>
      <c r="G41" s="48"/>
      <c r="H41" s="48"/>
      <c r="I41" s="52"/>
      <c r="J41" s="52"/>
    </row>
    <row r="42" spans="1:10" x14ac:dyDescent="0.25">
      <c r="A42" s="57"/>
      <c r="B42" s="58"/>
      <c r="C42" s="58"/>
      <c r="D42" s="59"/>
      <c r="E42" s="58"/>
      <c r="F42" s="58"/>
      <c r="G42" s="58"/>
      <c r="H42" s="58"/>
      <c r="I42" s="58"/>
      <c r="J42" s="58"/>
    </row>
    <row r="43" spans="1:10" x14ac:dyDescent="0.25">
      <c r="A43" s="58"/>
      <c r="B43" s="58"/>
      <c r="C43" s="58"/>
      <c r="D43" s="58"/>
      <c r="E43" s="58"/>
      <c r="F43" s="58"/>
      <c r="G43" s="58"/>
      <c r="H43" s="58"/>
      <c r="I43" s="58"/>
      <c r="J43" s="58"/>
    </row>
    <row r="44" spans="1:10" x14ac:dyDescent="0.25">
      <c r="A44" s="58"/>
      <c r="B44" s="58"/>
      <c r="C44" s="58"/>
      <c r="D44" s="58"/>
      <c r="E44" s="58"/>
      <c r="F44" s="58"/>
      <c r="G44" s="58"/>
      <c r="H44" s="58"/>
      <c r="I44" s="58"/>
      <c r="J44" s="58"/>
    </row>
    <row r="45" spans="1:10" x14ac:dyDescent="0.25">
      <c r="A45" s="60" t="s">
        <v>34</v>
      </c>
      <c r="B45" s="60"/>
      <c r="C45" s="58"/>
      <c r="D45" s="58"/>
      <c r="E45" s="58"/>
      <c r="F45" s="58"/>
      <c r="G45" s="58"/>
      <c r="H45" s="58"/>
      <c r="I45" s="58"/>
      <c r="J45" s="58"/>
    </row>
    <row r="46" spans="1:10" ht="15.75" thickBot="1" x14ac:dyDescent="0.3">
      <c r="A46" s="58"/>
      <c r="B46" s="58"/>
      <c r="C46" s="58"/>
      <c r="D46" s="58"/>
      <c r="E46" s="58"/>
      <c r="F46" s="58"/>
      <c r="G46" s="58"/>
      <c r="H46" s="58"/>
      <c r="I46" s="58"/>
      <c r="J46" s="58"/>
    </row>
    <row r="47" spans="1:10" ht="15.75" thickBot="1" x14ac:dyDescent="0.3">
      <c r="A47" s="155" t="s">
        <v>23</v>
      </c>
      <c r="B47" s="156"/>
      <c r="C47" s="156"/>
      <c r="D47" s="156"/>
      <c r="E47" s="156"/>
      <c r="F47" s="156"/>
      <c r="G47" s="156"/>
      <c r="H47" s="156"/>
      <c r="I47" s="156"/>
      <c r="J47" s="61"/>
    </row>
    <row r="48" spans="1:10" x14ac:dyDescent="0.25">
      <c r="A48" s="62" t="s">
        <v>24</v>
      </c>
      <c r="B48" s="63"/>
      <c r="C48" s="63"/>
      <c r="D48" s="63"/>
      <c r="E48" s="63"/>
      <c r="F48" s="63"/>
      <c r="G48" s="63"/>
      <c r="H48" s="63"/>
      <c r="I48" s="64"/>
      <c r="J48" s="65">
        <v>15552</v>
      </c>
    </row>
    <row r="49" spans="1:10" x14ac:dyDescent="0.25">
      <c r="A49" s="62" t="s">
        <v>25</v>
      </c>
      <c r="B49" s="63"/>
      <c r="C49" s="63"/>
      <c r="D49" s="63"/>
      <c r="E49" s="63"/>
      <c r="F49" s="63"/>
      <c r="G49" s="63"/>
      <c r="H49" s="63"/>
      <c r="I49" s="64"/>
      <c r="J49" s="66">
        <v>17280</v>
      </c>
    </row>
    <row r="50" spans="1:10" x14ac:dyDescent="0.25">
      <c r="A50" s="67" t="s">
        <v>26</v>
      </c>
      <c r="B50" s="68"/>
      <c r="C50" s="68"/>
      <c r="D50" s="68"/>
      <c r="E50" s="68"/>
      <c r="F50" s="68"/>
      <c r="G50" s="68"/>
      <c r="H50" s="68"/>
      <c r="I50" s="39"/>
      <c r="J50" s="69">
        <v>8640</v>
      </c>
    </row>
    <row r="51" spans="1:10" x14ac:dyDescent="0.25">
      <c r="A51" s="45" t="s">
        <v>27</v>
      </c>
      <c r="B51" s="33"/>
      <c r="C51" s="33"/>
      <c r="D51" s="33"/>
      <c r="E51" s="33"/>
      <c r="F51" s="33"/>
      <c r="G51" s="33"/>
      <c r="H51" s="33"/>
      <c r="I51" s="70"/>
      <c r="J51" s="71">
        <v>6480</v>
      </c>
    </row>
    <row r="52" spans="1:10" x14ac:dyDescent="0.25">
      <c r="A52" s="45" t="s">
        <v>28</v>
      </c>
      <c r="B52" s="33"/>
      <c r="C52" s="33"/>
      <c r="D52" s="33"/>
      <c r="E52" s="33"/>
      <c r="F52" s="33"/>
      <c r="G52" s="33"/>
      <c r="H52" s="33"/>
      <c r="I52" s="70"/>
      <c r="J52" s="72"/>
    </row>
    <row r="53" spans="1:10" x14ac:dyDescent="0.25">
      <c r="A53" s="45" t="s">
        <v>29</v>
      </c>
      <c r="B53" s="33"/>
      <c r="C53" s="33"/>
      <c r="D53" s="33"/>
      <c r="E53" s="33"/>
      <c r="F53" s="33"/>
      <c r="G53" s="33"/>
      <c r="H53" s="33"/>
      <c r="I53" s="70"/>
      <c r="J53" s="72"/>
    </row>
    <row r="54" spans="1:10" x14ac:dyDescent="0.25">
      <c r="A54" s="45" t="s">
        <v>30</v>
      </c>
      <c r="B54" s="33"/>
      <c r="C54" s="33"/>
      <c r="D54" s="33"/>
      <c r="E54" s="33"/>
      <c r="F54" s="33"/>
      <c r="G54" s="33"/>
      <c r="H54" s="33"/>
      <c r="I54" s="70"/>
      <c r="J54" s="72"/>
    </row>
    <row r="55" spans="1:10" x14ac:dyDescent="0.25">
      <c r="A55" s="45" t="s">
        <v>31</v>
      </c>
      <c r="B55" s="33"/>
      <c r="C55" s="33"/>
      <c r="D55" s="33"/>
      <c r="E55" s="33"/>
      <c r="F55" s="33"/>
      <c r="G55" s="33"/>
      <c r="H55" s="33"/>
      <c r="I55" s="70"/>
      <c r="J55" s="72"/>
    </row>
    <row r="56" spans="1:10" x14ac:dyDescent="0.25">
      <c r="A56" s="67" t="s">
        <v>32</v>
      </c>
      <c r="B56" s="68"/>
      <c r="C56" s="68"/>
      <c r="D56" s="68"/>
      <c r="E56" s="68"/>
      <c r="F56" s="68"/>
      <c r="G56" s="68"/>
      <c r="H56" s="68"/>
      <c r="I56" s="39"/>
      <c r="J56" s="69">
        <v>15552</v>
      </c>
    </row>
    <row r="57" spans="1:10" ht="15.75" thickBot="1" x14ac:dyDescent="0.3">
      <c r="A57" s="47" t="s">
        <v>33</v>
      </c>
      <c r="B57" s="48"/>
      <c r="C57" s="48"/>
      <c r="D57" s="48"/>
      <c r="E57" s="48"/>
      <c r="F57" s="48"/>
      <c r="G57" s="48"/>
      <c r="H57" s="48"/>
      <c r="I57" s="73"/>
      <c r="J57" s="74">
        <v>74649.600000000006</v>
      </c>
    </row>
    <row r="58" spans="1:10" ht="15.75" thickBot="1" x14ac:dyDescent="0.3">
      <c r="A58" s="58"/>
      <c r="B58" s="58"/>
      <c r="C58" s="58"/>
      <c r="D58" s="58"/>
      <c r="E58" s="58"/>
      <c r="F58" s="58"/>
      <c r="G58" s="58"/>
      <c r="H58" s="58"/>
      <c r="I58" s="58"/>
      <c r="J58" s="58"/>
    </row>
    <row r="59" spans="1:10" x14ac:dyDescent="0.25">
      <c r="A59" s="157" t="s">
        <v>122</v>
      </c>
      <c r="B59" s="158"/>
      <c r="C59" s="158"/>
      <c r="D59" s="158"/>
      <c r="E59" s="158"/>
      <c r="F59" s="158"/>
      <c r="G59" s="158"/>
      <c r="H59" s="158"/>
      <c r="I59" s="158"/>
      <c r="J59" s="159"/>
    </row>
    <row r="60" spans="1:10" x14ac:dyDescent="0.25">
      <c r="A60" s="62" t="s">
        <v>123</v>
      </c>
      <c r="B60" s="63"/>
      <c r="C60" s="63"/>
      <c r="D60" s="63"/>
      <c r="E60" s="63"/>
      <c r="F60" s="63"/>
      <c r="G60" s="63"/>
      <c r="H60" s="63"/>
      <c r="I60" s="64"/>
      <c r="J60" s="75">
        <v>996.23</v>
      </c>
    </row>
    <row r="61" spans="1:10" x14ac:dyDescent="0.25">
      <c r="A61" s="62" t="s">
        <v>124</v>
      </c>
      <c r="B61" s="63"/>
      <c r="C61" s="63"/>
      <c r="D61" s="63"/>
      <c r="E61" s="63"/>
      <c r="F61" s="63"/>
      <c r="G61" s="63"/>
      <c r="H61" s="63"/>
      <c r="I61" s="64"/>
      <c r="J61" s="76">
        <v>996.23</v>
      </c>
    </row>
    <row r="62" spans="1:10" x14ac:dyDescent="0.25">
      <c r="A62" s="67" t="s">
        <v>121</v>
      </c>
      <c r="B62" s="68"/>
      <c r="C62" s="68"/>
      <c r="D62" s="68"/>
      <c r="E62" s="68"/>
      <c r="F62" s="68"/>
      <c r="G62" s="68"/>
      <c r="H62" s="68"/>
      <c r="I62" s="39"/>
      <c r="J62" s="76">
        <v>15552</v>
      </c>
    </row>
    <row r="63" spans="1:10" ht="15.75" thickBot="1" x14ac:dyDescent="0.3">
      <c r="A63" s="47" t="s">
        <v>125</v>
      </c>
      <c r="B63" s="48"/>
      <c r="C63" s="48"/>
      <c r="D63" s="48"/>
      <c r="E63" s="48"/>
      <c r="F63" s="48"/>
      <c r="G63" s="48"/>
      <c r="H63" s="48"/>
      <c r="I63" s="73"/>
      <c r="J63" s="77">
        <v>20000</v>
      </c>
    </row>
    <row r="64" spans="1:10" x14ac:dyDescent="0.25">
      <c r="A64" s="58"/>
      <c r="B64" s="58"/>
      <c r="C64" s="58"/>
      <c r="D64" s="58"/>
      <c r="E64" s="58"/>
      <c r="F64" s="58"/>
      <c r="G64" s="58"/>
      <c r="H64" s="58"/>
      <c r="I64" s="58"/>
      <c r="J64" s="58"/>
    </row>
    <row r="65" spans="1:10" x14ac:dyDescent="0.25">
      <c r="A65" s="58"/>
      <c r="B65" s="58"/>
      <c r="C65" s="58"/>
      <c r="D65" s="58"/>
      <c r="E65" s="58"/>
      <c r="F65" s="58"/>
      <c r="G65" s="58"/>
      <c r="H65" s="58"/>
      <c r="I65" s="58"/>
      <c r="J65" s="58"/>
    </row>
    <row r="66" spans="1:10" x14ac:dyDescent="0.25">
      <c r="A66" s="58" t="s">
        <v>65</v>
      </c>
      <c r="B66" s="58"/>
      <c r="C66" s="58"/>
      <c r="D66" s="58"/>
      <c r="E66" s="58"/>
      <c r="F66" s="58"/>
      <c r="G66" s="58"/>
      <c r="H66" s="58"/>
      <c r="I66" s="58"/>
      <c r="J66" s="58"/>
    </row>
    <row r="67" spans="1:10" x14ac:dyDescent="0.25">
      <c r="A67" s="58" t="s">
        <v>21</v>
      </c>
      <c r="B67" s="58" t="s">
        <v>103</v>
      </c>
      <c r="C67" s="58"/>
      <c r="D67" s="58"/>
      <c r="E67" s="58"/>
      <c r="F67" s="58"/>
      <c r="G67" s="58"/>
      <c r="H67" s="58"/>
      <c r="I67" s="58"/>
      <c r="J67" s="58"/>
    </row>
    <row r="68" spans="1:10" x14ac:dyDescent="0.25">
      <c r="A68" s="58" t="s">
        <v>104</v>
      </c>
      <c r="B68" s="58" t="str">
        <f>B67</f>
        <v>Renta No Alcanzada</v>
      </c>
      <c r="C68" s="58"/>
      <c r="D68" s="58"/>
      <c r="E68" s="58"/>
      <c r="F68" s="58"/>
      <c r="G68" s="58"/>
      <c r="H68" s="58"/>
      <c r="I68" s="58"/>
      <c r="J68" s="58"/>
    </row>
    <row r="69" spans="1:10" x14ac:dyDescent="0.25">
      <c r="A69" s="58" t="s">
        <v>126</v>
      </c>
      <c r="B69" s="58" t="s">
        <v>162</v>
      </c>
      <c r="C69" s="58" t="s">
        <v>163</v>
      </c>
      <c r="D69" s="58">
        <f>D32</f>
        <v>8000</v>
      </c>
      <c r="E69" s="58"/>
      <c r="F69" s="78" t="s">
        <v>165</v>
      </c>
      <c r="G69" s="79"/>
      <c r="H69" s="80">
        <v>0.05</v>
      </c>
      <c r="I69" s="58"/>
      <c r="J69" s="58"/>
    </row>
    <row r="70" spans="1:10" x14ac:dyDescent="0.25">
      <c r="A70" s="58"/>
      <c r="B70" s="58"/>
      <c r="C70" s="58" t="s">
        <v>164</v>
      </c>
      <c r="D70" s="58">
        <v>0</v>
      </c>
      <c r="E70" s="58"/>
      <c r="F70" s="81" t="s">
        <v>166</v>
      </c>
      <c r="G70" s="82"/>
      <c r="H70" s="83"/>
      <c r="I70" s="58"/>
      <c r="J70" s="58"/>
    </row>
    <row r="71" spans="1:10" x14ac:dyDescent="0.25">
      <c r="A71" s="58" t="s">
        <v>142</v>
      </c>
      <c r="B71" s="58" t="s">
        <v>127</v>
      </c>
      <c r="C71" s="58"/>
      <c r="D71" s="58"/>
      <c r="E71" s="58"/>
      <c r="F71" s="58"/>
      <c r="G71" s="58"/>
      <c r="H71" s="58"/>
      <c r="I71" s="58"/>
      <c r="J71" s="58"/>
    </row>
    <row r="72" spans="1:10" x14ac:dyDescent="0.25">
      <c r="A72" s="58" t="s">
        <v>160</v>
      </c>
      <c r="B72" s="58" t="s">
        <v>143</v>
      </c>
      <c r="C72" s="58"/>
      <c r="D72" s="58"/>
      <c r="E72" s="58"/>
      <c r="F72" s="58"/>
      <c r="G72" s="58"/>
      <c r="H72" s="58"/>
      <c r="I72" s="58"/>
      <c r="J72" s="58"/>
    </row>
    <row r="73" spans="1:10" x14ac:dyDescent="0.25">
      <c r="A73" s="58" t="s">
        <v>161</v>
      </c>
      <c r="B73" s="58" t="s">
        <v>167</v>
      </c>
      <c r="C73" s="58" t="s">
        <v>168</v>
      </c>
      <c r="D73" s="58">
        <v>0</v>
      </c>
      <c r="E73" s="58"/>
      <c r="F73" s="78" t="s">
        <v>165</v>
      </c>
      <c r="G73" s="79"/>
      <c r="H73" s="80">
        <v>0.05</v>
      </c>
      <c r="I73" s="58"/>
      <c r="J73" s="58"/>
    </row>
    <row r="74" spans="1:10" x14ac:dyDescent="0.25">
      <c r="A74" s="58"/>
      <c r="B74" s="58"/>
      <c r="C74" s="58" t="s">
        <v>169</v>
      </c>
      <c r="D74" s="58">
        <f>D35*H74</f>
        <v>4800</v>
      </c>
      <c r="E74" s="58"/>
      <c r="F74" s="84" t="str">
        <f>F73</f>
        <v>Límite de deducción</v>
      </c>
      <c r="G74" s="85"/>
      <c r="H74" s="86">
        <v>0.4</v>
      </c>
      <c r="I74" s="58"/>
      <c r="J74" s="58"/>
    </row>
    <row r="75" spans="1:10" x14ac:dyDescent="0.25">
      <c r="A75" s="58"/>
      <c r="B75" s="58"/>
      <c r="C75" s="58"/>
      <c r="D75" s="58"/>
      <c r="E75" s="58"/>
      <c r="F75" s="81" t="s">
        <v>170</v>
      </c>
      <c r="G75" s="87"/>
      <c r="H75" s="88"/>
      <c r="I75" s="58"/>
      <c r="J75" s="58"/>
    </row>
    <row r="76" spans="1:10" ht="15.75" thickBot="1" x14ac:dyDescent="0.3">
      <c r="A76" s="58"/>
      <c r="B76" s="58"/>
      <c r="C76" s="58"/>
      <c r="D76" s="58"/>
      <c r="I76" s="58"/>
      <c r="J76" s="58"/>
    </row>
    <row r="77" spans="1:10" ht="15.75" thickBot="1" x14ac:dyDescent="0.3">
      <c r="A77" s="89" t="s">
        <v>35</v>
      </c>
      <c r="B77" s="90"/>
      <c r="C77" s="90"/>
      <c r="D77" s="90"/>
      <c r="E77" s="90"/>
      <c r="F77" s="91" t="s">
        <v>36</v>
      </c>
      <c r="G77" s="92" t="s">
        <v>37</v>
      </c>
      <c r="H77" s="93" t="s">
        <v>38</v>
      </c>
      <c r="I77" s="58"/>
      <c r="J77" s="58"/>
    </row>
    <row r="78" spans="1:10" x14ac:dyDescent="0.25">
      <c r="A78" s="91" t="s">
        <v>39</v>
      </c>
      <c r="B78" s="28"/>
      <c r="C78" s="28"/>
      <c r="D78" s="28"/>
      <c r="E78" s="28"/>
      <c r="F78" s="95"/>
      <c r="G78" s="96"/>
      <c r="H78" s="31"/>
      <c r="I78" s="58"/>
      <c r="J78" s="58"/>
    </row>
    <row r="79" spans="1:10" x14ac:dyDescent="0.25">
      <c r="A79" s="97" t="s">
        <v>116</v>
      </c>
      <c r="B79" s="33"/>
      <c r="C79" s="33"/>
      <c r="D79" s="33"/>
      <c r="E79" s="33"/>
      <c r="F79" s="98"/>
      <c r="G79" s="99"/>
      <c r="H79" s="100"/>
      <c r="I79" s="58"/>
      <c r="J79" s="58"/>
    </row>
    <row r="80" spans="1:10" x14ac:dyDescent="0.25">
      <c r="A80" s="45" t="s">
        <v>172</v>
      </c>
      <c r="B80" s="33"/>
      <c r="C80" s="33"/>
      <c r="D80" s="33"/>
      <c r="E80" s="33"/>
      <c r="F80" s="98">
        <v>3</v>
      </c>
      <c r="G80" s="99" t="str">
        <f>G81</f>
        <v>LIG- Art. 45 b)</v>
      </c>
      <c r="H80" s="100">
        <f>D10</f>
        <v>2700</v>
      </c>
      <c r="I80" s="58"/>
      <c r="J80" s="58"/>
    </row>
    <row r="81" spans="1:10" x14ac:dyDescent="0.25">
      <c r="A81" s="101" t="s">
        <v>147</v>
      </c>
      <c r="B81" s="33"/>
      <c r="C81" s="33"/>
      <c r="D81" s="33"/>
      <c r="E81" s="33"/>
      <c r="F81" s="98">
        <v>8</v>
      </c>
      <c r="G81" s="99" t="s">
        <v>148</v>
      </c>
      <c r="H81" s="100">
        <f>D25*I25</f>
        <v>2500</v>
      </c>
      <c r="I81" s="58"/>
      <c r="J81" s="58"/>
    </row>
    <row r="82" spans="1:10" x14ac:dyDescent="0.25">
      <c r="A82" s="97" t="s">
        <v>146</v>
      </c>
      <c r="B82" s="102"/>
      <c r="C82" s="102"/>
      <c r="D82" s="102"/>
      <c r="E82" s="102"/>
      <c r="F82" s="103"/>
      <c r="G82" s="104"/>
      <c r="H82" s="105">
        <f>SUM(H80:H81)</f>
        <v>5200</v>
      </c>
      <c r="I82" s="58"/>
      <c r="J82" s="58"/>
    </row>
    <row r="83" spans="1:10" x14ac:dyDescent="0.25">
      <c r="A83" s="97"/>
      <c r="B83" s="33"/>
      <c r="C83" s="33"/>
      <c r="D83" s="33"/>
      <c r="E83" s="33"/>
      <c r="F83" s="98"/>
      <c r="G83" s="99"/>
      <c r="H83" s="100"/>
      <c r="I83" s="58"/>
      <c r="J83" s="58"/>
    </row>
    <row r="84" spans="1:10" x14ac:dyDescent="0.25">
      <c r="A84" s="45" t="s">
        <v>173</v>
      </c>
      <c r="B84" s="33"/>
      <c r="C84" s="33"/>
      <c r="D84" s="33"/>
      <c r="E84" s="33"/>
      <c r="F84" s="98">
        <v>3</v>
      </c>
      <c r="G84" s="99" t="str">
        <f>G85</f>
        <v>LIG- Art 82. f)</v>
      </c>
      <c r="H84" s="100">
        <f>-D11/G11</f>
        <v>-3000</v>
      </c>
      <c r="I84" s="58"/>
      <c r="J84" s="58"/>
    </row>
    <row r="85" spans="1:10" x14ac:dyDescent="0.25">
      <c r="A85" s="106" t="s">
        <v>149</v>
      </c>
      <c r="B85" s="107"/>
      <c r="C85" s="107"/>
      <c r="D85" s="107"/>
      <c r="E85" s="107"/>
      <c r="F85" s="108">
        <v>8</v>
      </c>
      <c r="G85" s="109" t="s">
        <v>150</v>
      </c>
      <c r="H85" s="110">
        <f>-D26/H26</f>
        <v>-3000</v>
      </c>
      <c r="I85" s="58"/>
      <c r="J85" s="58"/>
    </row>
    <row r="86" spans="1:10" x14ac:dyDescent="0.25">
      <c r="A86" s="97" t="s">
        <v>151</v>
      </c>
      <c r="B86" s="102"/>
      <c r="C86" s="33"/>
      <c r="D86" s="33"/>
      <c r="E86" s="33"/>
      <c r="F86" s="98"/>
      <c r="G86" s="99"/>
      <c r="H86" s="105">
        <f>H82+H84+H85</f>
        <v>-800</v>
      </c>
      <c r="I86" s="58"/>
      <c r="J86" s="58"/>
    </row>
    <row r="87" spans="1:10" x14ac:dyDescent="0.25">
      <c r="A87" s="45"/>
      <c r="B87" s="33"/>
      <c r="C87" s="33"/>
      <c r="D87" s="33"/>
      <c r="E87" s="33"/>
      <c r="F87" s="45"/>
      <c r="G87" s="111"/>
      <c r="H87" s="35"/>
      <c r="I87" s="58"/>
      <c r="J87" s="58"/>
    </row>
    <row r="88" spans="1:10" x14ac:dyDescent="0.25">
      <c r="A88" s="97" t="s">
        <v>40</v>
      </c>
      <c r="B88" s="33"/>
      <c r="C88" s="33"/>
      <c r="D88" s="33"/>
      <c r="E88" s="33"/>
      <c r="F88" s="98"/>
      <c r="G88" s="99"/>
      <c r="H88" s="35"/>
      <c r="I88" s="58"/>
      <c r="J88" s="58"/>
    </row>
    <row r="89" spans="1:10" x14ac:dyDescent="0.25">
      <c r="A89" s="45" t="s">
        <v>41</v>
      </c>
      <c r="B89" s="33"/>
      <c r="C89" s="33"/>
      <c r="D89" s="33"/>
      <c r="E89" s="33"/>
      <c r="F89" s="98">
        <v>7</v>
      </c>
      <c r="G89" s="99" t="s">
        <v>42</v>
      </c>
      <c r="H89" s="100">
        <f>D19*I23</f>
        <v>4400</v>
      </c>
      <c r="I89" s="58"/>
      <c r="J89" s="58"/>
    </row>
    <row r="90" spans="1:10" x14ac:dyDescent="0.25">
      <c r="A90" s="45" t="s">
        <v>107</v>
      </c>
      <c r="B90" s="33"/>
      <c r="C90" s="33"/>
      <c r="D90" s="33"/>
      <c r="E90" s="33"/>
      <c r="F90" s="98">
        <v>7</v>
      </c>
      <c r="G90" s="99" t="s">
        <v>109</v>
      </c>
      <c r="H90" s="100">
        <f>D20</f>
        <v>2100</v>
      </c>
      <c r="I90" s="58"/>
      <c r="J90" s="58"/>
    </row>
    <row r="91" spans="1:10" x14ac:dyDescent="0.25">
      <c r="A91" s="97" t="s">
        <v>106</v>
      </c>
      <c r="B91" s="102"/>
      <c r="C91" s="102"/>
      <c r="D91" s="102"/>
      <c r="E91" s="102"/>
      <c r="F91" s="103"/>
      <c r="G91" s="104"/>
      <c r="H91" s="105">
        <f>H89+H90</f>
        <v>6500</v>
      </c>
      <c r="I91" s="58"/>
      <c r="J91" s="58"/>
    </row>
    <row r="92" spans="1:10" x14ac:dyDescent="0.25">
      <c r="A92" s="97"/>
      <c r="B92" s="102"/>
      <c r="C92" s="33"/>
      <c r="D92" s="33"/>
      <c r="E92" s="33"/>
      <c r="F92" s="98"/>
      <c r="G92" s="99"/>
      <c r="H92" s="100"/>
      <c r="I92" s="58"/>
      <c r="J92" s="58"/>
    </row>
    <row r="93" spans="1:10" x14ac:dyDescent="0.25">
      <c r="A93" s="45" t="s">
        <v>108</v>
      </c>
      <c r="B93" s="102"/>
      <c r="C93" s="33"/>
      <c r="D93" s="33"/>
      <c r="E93" s="33"/>
      <c r="F93" s="98">
        <v>7</v>
      </c>
      <c r="G93" s="99" t="s">
        <v>112</v>
      </c>
      <c r="H93" s="100">
        <f>-H90</f>
        <v>-2100</v>
      </c>
      <c r="I93" s="58"/>
      <c r="J93" s="58"/>
    </row>
    <row r="94" spans="1:10" x14ac:dyDescent="0.25">
      <c r="A94" s="45" t="s">
        <v>194</v>
      </c>
      <c r="B94" s="102"/>
      <c r="C94" s="33"/>
      <c r="D94" s="33"/>
      <c r="E94" s="33"/>
      <c r="F94" s="98">
        <v>7</v>
      </c>
      <c r="G94" s="99" t="s">
        <v>111</v>
      </c>
      <c r="H94" s="100">
        <f>-H91*I19</f>
        <v>-325</v>
      </c>
      <c r="I94" s="58"/>
      <c r="J94" s="58"/>
    </row>
    <row r="95" spans="1:10" x14ac:dyDescent="0.25">
      <c r="A95" s="45" t="s">
        <v>110</v>
      </c>
      <c r="B95" s="33"/>
      <c r="C95" s="33"/>
      <c r="D95" s="33"/>
      <c r="E95" s="33"/>
      <c r="F95" s="98">
        <v>7</v>
      </c>
      <c r="G95" s="99" t="s">
        <v>114</v>
      </c>
      <c r="H95" s="112">
        <f>-I20*D21*I22</f>
        <v>-2080</v>
      </c>
      <c r="I95" s="58"/>
      <c r="J95" s="58"/>
    </row>
    <row r="96" spans="1:10" ht="15.75" thickBot="1" x14ac:dyDescent="0.3">
      <c r="A96" s="137" t="s">
        <v>115</v>
      </c>
      <c r="B96" s="138"/>
      <c r="C96" s="48"/>
      <c r="D96" s="48"/>
      <c r="E96" s="48"/>
      <c r="F96" s="139"/>
      <c r="G96" s="140"/>
      <c r="H96" s="141">
        <f>H91+H93+H94+H95</f>
        <v>1995</v>
      </c>
      <c r="I96" s="58"/>
      <c r="J96" s="58"/>
    </row>
    <row r="97" spans="1:10" x14ac:dyDescent="0.25">
      <c r="A97" s="144" t="s">
        <v>43</v>
      </c>
      <c r="B97" s="28"/>
      <c r="C97" s="28"/>
      <c r="D97" s="28"/>
      <c r="E97" s="28"/>
      <c r="F97" s="95"/>
      <c r="G97" s="96"/>
      <c r="H97" s="143"/>
      <c r="I97" s="58"/>
      <c r="J97" s="58"/>
    </row>
    <row r="98" spans="1:10" x14ac:dyDescent="0.25">
      <c r="A98" s="45" t="s">
        <v>44</v>
      </c>
      <c r="B98" s="33"/>
      <c r="C98" s="33"/>
      <c r="D98" s="33"/>
      <c r="E98" s="33"/>
      <c r="F98" s="98">
        <v>6</v>
      </c>
      <c r="G98" s="99" t="s">
        <v>45</v>
      </c>
      <c r="H98" s="100">
        <f>D17*H17</f>
        <v>20000</v>
      </c>
      <c r="I98" s="58"/>
      <c r="J98" s="58"/>
    </row>
    <row r="99" spans="1:10" x14ac:dyDescent="0.25">
      <c r="A99" s="45" t="s">
        <v>152</v>
      </c>
      <c r="B99" s="33"/>
      <c r="C99" s="33"/>
      <c r="D99" s="33"/>
      <c r="E99" s="33"/>
      <c r="F99" s="98">
        <v>9</v>
      </c>
      <c r="G99" s="99" t="s">
        <v>155</v>
      </c>
      <c r="H99" s="100">
        <f>D27</f>
        <v>15000</v>
      </c>
      <c r="I99" s="58"/>
      <c r="J99" s="58"/>
    </row>
    <row r="100" spans="1:10" x14ac:dyDescent="0.25">
      <c r="A100" s="97" t="s">
        <v>156</v>
      </c>
      <c r="B100" s="102"/>
      <c r="C100" s="102"/>
      <c r="D100" s="102"/>
      <c r="E100" s="102"/>
      <c r="F100" s="103"/>
      <c r="G100" s="104"/>
      <c r="H100" s="105">
        <f>H98+H99</f>
        <v>35000</v>
      </c>
      <c r="I100" s="58"/>
      <c r="J100" s="58"/>
    </row>
    <row r="101" spans="1:10" x14ac:dyDescent="0.25">
      <c r="A101" s="97"/>
      <c r="B101" s="102"/>
      <c r="C101" s="102"/>
      <c r="D101" s="102"/>
      <c r="E101" s="102"/>
      <c r="F101" s="103"/>
      <c r="G101" s="104"/>
      <c r="H101" s="105"/>
      <c r="I101" s="58"/>
      <c r="J101" s="58"/>
    </row>
    <row r="102" spans="1:10" x14ac:dyDescent="0.25">
      <c r="A102" s="45" t="s">
        <v>174</v>
      </c>
      <c r="B102" s="33"/>
      <c r="C102" s="33"/>
      <c r="D102" s="33"/>
      <c r="E102" s="33"/>
      <c r="F102" s="98">
        <v>9</v>
      </c>
      <c r="G102" s="99" t="s">
        <v>175</v>
      </c>
      <c r="H102" s="35">
        <f>-D29</f>
        <v>-230</v>
      </c>
      <c r="I102" s="58"/>
      <c r="J102" s="58"/>
    </row>
    <row r="103" spans="1:10" x14ac:dyDescent="0.25">
      <c r="A103" s="101" t="s">
        <v>157</v>
      </c>
      <c r="B103" s="113"/>
      <c r="C103" s="113"/>
      <c r="D103" s="113"/>
      <c r="E103" s="113"/>
      <c r="F103" s="114">
        <v>9</v>
      </c>
      <c r="G103" s="115" t="s">
        <v>158</v>
      </c>
      <c r="H103" s="116">
        <f>-D28</f>
        <v>-2300</v>
      </c>
      <c r="I103" s="58"/>
      <c r="J103" s="58"/>
    </row>
    <row r="104" spans="1:10" x14ac:dyDescent="0.25">
      <c r="A104" s="97" t="s">
        <v>159</v>
      </c>
      <c r="B104" s="102"/>
      <c r="C104" s="102"/>
      <c r="D104" s="102"/>
      <c r="E104" s="102"/>
      <c r="F104" s="103"/>
      <c r="G104" s="104"/>
      <c r="H104" s="105">
        <f>H100+H102+H103</f>
        <v>32470</v>
      </c>
      <c r="I104" s="58"/>
      <c r="J104" s="58"/>
    </row>
    <row r="105" spans="1:10" x14ac:dyDescent="0.25">
      <c r="A105" s="97"/>
      <c r="B105" s="102"/>
      <c r="C105" s="102"/>
      <c r="D105" s="102"/>
      <c r="E105" s="102"/>
      <c r="F105" s="103"/>
      <c r="G105" s="104"/>
      <c r="H105" s="105"/>
      <c r="I105" s="58"/>
      <c r="J105" s="58"/>
    </row>
    <row r="106" spans="1:10" x14ac:dyDescent="0.25">
      <c r="A106" s="97" t="s">
        <v>46</v>
      </c>
      <c r="B106" s="33"/>
      <c r="C106" s="33"/>
      <c r="D106" s="33"/>
      <c r="E106" s="33"/>
      <c r="F106" s="98"/>
      <c r="G106" s="99"/>
      <c r="H106" s="100"/>
      <c r="I106" s="58"/>
      <c r="J106" s="58"/>
    </row>
    <row r="107" spans="1:10" x14ac:dyDescent="0.25">
      <c r="A107" s="45" t="s">
        <v>47</v>
      </c>
      <c r="B107" s="33"/>
      <c r="C107" s="33"/>
      <c r="D107" s="33"/>
      <c r="E107" s="33"/>
      <c r="F107" s="98">
        <v>2</v>
      </c>
      <c r="G107" s="99" t="s">
        <v>48</v>
      </c>
      <c r="H107" s="100">
        <f>D8</f>
        <v>8000</v>
      </c>
      <c r="I107" s="58"/>
      <c r="J107" s="58"/>
    </row>
    <row r="108" spans="1:10" x14ac:dyDescent="0.25">
      <c r="A108" s="45" t="s">
        <v>50</v>
      </c>
      <c r="B108" s="33"/>
      <c r="C108" s="33"/>
      <c r="D108" s="33"/>
      <c r="E108" s="33"/>
      <c r="F108" s="98">
        <v>5</v>
      </c>
      <c r="G108" s="99" t="s">
        <v>51</v>
      </c>
      <c r="H108" s="100">
        <f>D14*D15</f>
        <v>4500</v>
      </c>
      <c r="I108" s="58"/>
      <c r="J108" s="58"/>
    </row>
    <row r="109" spans="1:10" x14ac:dyDescent="0.25">
      <c r="A109" s="97" t="s">
        <v>118</v>
      </c>
      <c r="B109" s="102"/>
      <c r="C109" s="102"/>
      <c r="D109" s="102"/>
      <c r="E109" s="102"/>
      <c r="F109" s="103"/>
      <c r="G109" s="104"/>
      <c r="H109" s="105">
        <f>H107+H108</f>
        <v>12500</v>
      </c>
      <c r="I109" s="58"/>
      <c r="J109" s="58"/>
    </row>
    <row r="110" spans="1:10" x14ac:dyDescent="0.25">
      <c r="A110" s="45"/>
      <c r="B110" s="33"/>
      <c r="C110" s="33"/>
      <c r="D110" s="33"/>
      <c r="E110" s="33"/>
      <c r="F110" s="98"/>
      <c r="G110" s="99"/>
      <c r="H110" s="100"/>
      <c r="I110" s="58"/>
      <c r="J110" s="58"/>
    </row>
    <row r="111" spans="1:10" x14ac:dyDescent="0.25">
      <c r="A111" s="45" t="s">
        <v>49</v>
      </c>
      <c r="B111" s="33"/>
      <c r="C111" s="33"/>
      <c r="D111" s="33"/>
      <c r="E111" s="33"/>
      <c r="F111" s="98">
        <v>2</v>
      </c>
      <c r="G111" s="99" t="s">
        <v>145</v>
      </c>
      <c r="H111" s="100">
        <f>-D9*F5</f>
        <v>-4560</v>
      </c>
      <c r="I111" s="58"/>
      <c r="J111" s="58"/>
    </row>
    <row r="112" spans="1:10" x14ac:dyDescent="0.25">
      <c r="A112" s="45" t="s">
        <v>105</v>
      </c>
      <c r="B112" s="33"/>
      <c r="C112" s="33"/>
      <c r="D112" s="33"/>
      <c r="E112" s="33"/>
      <c r="F112" s="98">
        <v>5</v>
      </c>
      <c r="G112" s="99" t="s">
        <v>192</v>
      </c>
      <c r="H112" s="100">
        <f>-D16</f>
        <v>-1480</v>
      </c>
      <c r="I112" s="58"/>
      <c r="J112" s="58"/>
    </row>
    <row r="113" spans="1:10" x14ac:dyDescent="0.25">
      <c r="A113" s="97" t="s">
        <v>117</v>
      </c>
      <c r="B113" s="102"/>
      <c r="C113" s="102"/>
      <c r="D113" s="102"/>
      <c r="E113" s="102"/>
      <c r="F113" s="103"/>
      <c r="G113" s="104"/>
      <c r="H113" s="105">
        <f>H109+H111+H112</f>
        <v>6460</v>
      </c>
      <c r="I113" s="58"/>
      <c r="J113" s="58"/>
    </row>
    <row r="114" spans="1:10" ht="15.75" thickBot="1" x14ac:dyDescent="0.3">
      <c r="A114" s="97"/>
      <c r="B114" s="102"/>
      <c r="C114" s="102"/>
      <c r="D114" s="102"/>
      <c r="E114" s="102"/>
      <c r="F114" s="117"/>
      <c r="G114" s="118"/>
      <c r="H114" s="105"/>
      <c r="I114" s="58"/>
      <c r="J114" s="58"/>
    </row>
    <row r="115" spans="1:10" ht="15.75" thickBot="1" x14ac:dyDescent="0.3">
      <c r="A115" s="119" t="s">
        <v>52</v>
      </c>
      <c r="B115" s="120"/>
      <c r="C115" s="120"/>
      <c r="D115" s="120"/>
      <c r="E115" s="120"/>
      <c r="F115" s="117"/>
      <c r="G115" s="118"/>
      <c r="H115" s="121">
        <f>H96+H86+H104+H113</f>
        <v>40125</v>
      </c>
      <c r="I115" s="58"/>
      <c r="J115" s="58"/>
    </row>
    <row r="116" spans="1:10" x14ac:dyDescent="0.25">
      <c r="A116" s="45"/>
      <c r="B116" s="33"/>
      <c r="C116" s="33"/>
      <c r="D116" s="33"/>
      <c r="E116" s="33"/>
      <c r="F116" s="98"/>
      <c r="G116" s="99"/>
      <c r="H116" s="100"/>
      <c r="I116" s="58"/>
      <c r="J116" s="58"/>
    </row>
    <row r="117" spans="1:10" x14ac:dyDescent="0.25">
      <c r="A117" s="97" t="s">
        <v>53</v>
      </c>
      <c r="B117" s="102"/>
      <c r="C117" s="33"/>
      <c r="D117" s="33"/>
      <c r="E117" s="33"/>
      <c r="F117" s="98"/>
      <c r="G117" s="99"/>
      <c r="H117" s="100"/>
      <c r="I117" s="58"/>
      <c r="J117" s="58"/>
    </row>
    <row r="118" spans="1:10" x14ac:dyDescent="0.25">
      <c r="A118" s="97" t="s">
        <v>119</v>
      </c>
      <c r="B118" s="102"/>
      <c r="C118" s="33"/>
      <c r="D118" s="33"/>
      <c r="E118" s="33"/>
      <c r="F118" s="98"/>
      <c r="G118" s="99"/>
      <c r="H118" s="100"/>
      <c r="I118" s="58"/>
      <c r="J118" s="58"/>
    </row>
    <row r="119" spans="1:10" x14ac:dyDescent="0.25">
      <c r="A119" s="101" t="s">
        <v>87</v>
      </c>
      <c r="B119" s="102"/>
      <c r="C119" s="33"/>
      <c r="D119" s="33"/>
      <c r="E119" s="33"/>
      <c r="F119" s="98">
        <v>10</v>
      </c>
      <c r="G119" s="99" t="s">
        <v>120</v>
      </c>
      <c r="H119" s="100">
        <f>-J60</f>
        <v>-996.23</v>
      </c>
      <c r="I119" s="58"/>
      <c r="J119" s="58"/>
    </row>
    <row r="120" spans="1:10" x14ac:dyDescent="0.25">
      <c r="A120" s="45" t="s">
        <v>129</v>
      </c>
      <c r="B120" s="102"/>
      <c r="C120" s="33"/>
      <c r="D120" s="33"/>
      <c r="E120" s="33"/>
      <c r="F120" s="98">
        <v>15</v>
      </c>
      <c r="G120" s="99" t="s">
        <v>130</v>
      </c>
      <c r="H120" s="100">
        <f>-J61</f>
        <v>-996.23</v>
      </c>
      <c r="I120" s="58"/>
      <c r="J120" s="58"/>
    </row>
    <row r="121" spans="1:10" x14ac:dyDescent="0.25">
      <c r="A121" s="97" t="s">
        <v>128</v>
      </c>
      <c r="B121" s="102"/>
      <c r="C121" s="33"/>
      <c r="D121" s="33"/>
      <c r="E121" s="33"/>
      <c r="F121" s="98"/>
      <c r="G121" s="99"/>
      <c r="H121" s="100"/>
      <c r="I121" s="58"/>
      <c r="J121" s="58"/>
    </row>
    <row r="122" spans="1:10" x14ac:dyDescent="0.25">
      <c r="A122" s="45" t="s">
        <v>54</v>
      </c>
      <c r="B122" s="33"/>
      <c r="C122" s="33"/>
      <c r="D122" s="33"/>
      <c r="E122" s="33"/>
      <c r="F122" s="98">
        <v>6</v>
      </c>
      <c r="G122" s="99" t="s">
        <v>154</v>
      </c>
      <c r="H122" s="100">
        <f>-D18</f>
        <v>-29775.360000000001</v>
      </c>
      <c r="I122" s="58"/>
      <c r="J122" s="58"/>
    </row>
    <row r="123" spans="1:10" x14ac:dyDescent="0.25">
      <c r="A123" s="45" t="s">
        <v>190</v>
      </c>
      <c r="B123" s="33"/>
      <c r="C123" s="33"/>
      <c r="D123" s="33"/>
      <c r="E123" s="33"/>
      <c r="F123" s="98">
        <v>10</v>
      </c>
      <c r="G123" s="99" t="s">
        <v>131</v>
      </c>
      <c r="H123" s="100">
        <f>-D31</f>
        <v>-15200</v>
      </c>
      <c r="I123" s="58"/>
      <c r="J123" s="58"/>
    </row>
    <row r="124" spans="1:10" x14ac:dyDescent="0.25">
      <c r="A124" s="97" t="s">
        <v>132</v>
      </c>
      <c r="B124" s="102"/>
      <c r="C124" s="102"/>
      <c r="D124" s="102"/>
      <c r="E124" s="102"/>
      <c r="F124" s="103"/>
      <c r="G124" s="104"/>
      <c r="H124" s="105">
        <f>H115+H119+H120+H122+H123</f>
        <v>-6842.820000000007</v>
      </c>
      <c r="I124" s="58"/>
      <c r="J124" s="58"/>
    </row>
    <row r="125" spans="1:10" x14ac:dyDescent="0.25">
      <c r="A125" s="97" t="s">
        <v>133</v>
      </c>
      <c r="B125" s="33"/>
      <c r="C125" s="33"/>
      <c r="D125" s="33"/>
      <c r="E125" s="33"/>
      <c r="F125" s="98"/>
      <c r="G125" s="99"/>
      <c r="H125" s="100"/>
      <c r="I125" s="58"/>
      <c r="J125" s="58"/>
    </row>
    <row r="126" spans="1:10" ht="15.75" thickBot="1" x14ac:dyDescent="0.3">
      <c r="A126" s="47" t="s">
        <v>134</v>
      </c>
      <c r="B126" s="48"/>
      <c r="C126" s="48"/>
      <c r="D126" s="48"/>
      <c r="E126" s="48"/>
      <c r="F126" s="139">
        <v>11</v>
      </c>
      <c r="G126" s="140" t="s">
        <v>137</v>
      </c>
      <c r="H126" s="142">
        <f>-D70</f>
        <v>0</v>
      </c>
      <c r="I126" s="58"/>
      <c r="J126" s="58"/>
    </row>
    <row r="127" spans="1:10" ht="15.75" thickBot="1" x14ac:dyDescent="0.3">
      <c r="A127" s="45" t="s">
        <v>135</v>
      </c>
      <c r="B127" s="33"/>
      <c r="C127" s="33"/>
      <c r="D127" s="33"/>
      <c r="E127" s="33"/>
      <c r="F127" s="98">
        <v>13</v>
      </c>
      <c r="G127" s="99" t="s">
        <v>136</v>
      </c>
      <c r="H127" s="100">
        <f>D73</f>
        <v>0</v>
      </c>
      <c r="I127" s="58"/>
      <c r="J127" s="58"/>
    </row>
    <row r="128" spans="1:10" ht="15.75" thickBot="1" x14ac:dyDescent="0.3">
      <c r="A128" s="89" t="s">
        <v>55</v>
      </c>
      <c r="B128" s="90"/>
      <c r="C128" s="90"/>
      <c r="D128" s="90"/>
      <c r="E128" s="90"/>
      <c r="F128" s="122"/>
      <c r="G128" s="123"/>
      <c r="H128" s="124">
        <f>H119+H120+H122+H123+H126+H127</f>
        <v>-46967.82</v>
      </c>
      <c r="I128" s="58"/>
      <c r="J128" s="58"/>
    </row>
    <row r="129" spans="1:10" x14ac:dyDescent="0.25">
      <c r="A129" s="42"/>
      <c r="B129" s="28"/>
      <c r="C129" s="28"/>
      <c r="D129" s="28"/>
      <c r="E129" s="28"/>
      <c r="F129" s="95"/>
      <c r="G129" s="96"/>
      <c r="H129" s="143"/>
      <c r="I129" s="58"/>
      <c r="J129" s="58"/>
    </row>
    <row r="130" spans="1:10" x14ac:dyDescent="0.25">
      <c r="A130" s="97" t="s">
        <v>138</v>
      </c>
      <c r="B130" s="102"/>
      <c r="C130" s="102"/>
      <c r="D130" s="33"/>
      <c r="E130" s="33"/>
      <c r="F130" s="98"/>
      <c r="G130" s="99"/>
      <c r="H130" s="105">
        <f>H115+H128</f>
        <v>-6842.82</v>
      </c>
      <c r="I130" s="58"/>
      <c r="J130" s="58"/>
    </row>
    <row r="131" spans="1:10" x14ac:dyDescent="0.25">
      <c r="A131" s="97" t="s">
        <v>139</v>
      </c>
      <c r="B131" s="102"/>
      <c r="C131" s="102"/>
      <c r="D131" s="33"/>
      <c r="E131" s="33"/>
      <c r="F131" s="98">
        <v>16</v>
      </c>
      <c r="G131" s="99" t="s">
        <v>141</v>
      </c>
      <c r="H131" s="105">
        <v>0</v>
      </c>
      <c r="I131" s="58" t="s">
        <v>177</v>
      </c>
      <c r="J131" s="58"/>
    </row>
    <row r="132" spans="1:10" x14ac:dyDescent="0.25">
      <c r="A132" s="97" t="s">
        <v>140</v>
      </c>
      <c r="B132" s="102"/>
      <c r="C132" s="102"/>
      <c r="D132" s="33"/>
      <c r="E132" s="33"/>
      <c r="F132" s="98"/>
      <c r="G132" s="99"/>
      <c r="H132" s="105">
        <f>H130+H131</f>
        <v>-6842.82</v>
      </c>
      <c r="I132" s="58"/>
      <c r="J132" s="58"/>
    </row>
    <row r="133" spans="1:10" x14ac:dyDescent="0.25">
      <c r="A133" s="45"/>
      <c r="B133" s="33"/>
      <c r="C133" s="33"/>
      <c r="D133" s="33"/>
      <c r="E133" s="33"/>
      <c r="F133" s="98"/>
      <c r="G133" s="99"/>
      <c r="H133" s="100"/>
      <c r="I133" s="58"/>
      <c r="J133" s="58"/>
    </row>
    <row r="134" spans="1:10" x14ac:dyDescent="0.25">
      <c r="A134" s="97" t="s">
        <v>56</v>
      </c>
      <c r="B134" s="102"/>
      <c r="C134" s="33"/>
      <c r="D134" s="33"/>
      <c r="E134" s="33"/>
      <c r="F134" s="98"/>
      <c r="G134" s="99"/>
      <c r="H134" s="100"/>
      <c r="I134" s="58"/>
      <c r="J134" s="58"/>
    </row>
    <row r="135" spans="1:10" x14ac:dyDescent="0.25">
      <c r="A135" s="45" t="s">
        <v>57</v>
      </c>
      <c r="B135" s="33"/>
      <c r="C135" s="33"/>
      <c r="D135" s="33"/>
      <c r="E135" s="33"/>
      <c r="F135" s="98"/>
      <c r="G135" s="99" t="s">
        <v>58</v>
      </c>
      <c r="H135" s="100">
        <f>-J48</f>
        <v>-15552</v>
      </c>
      <c r="I135" s="58"/>
      <c r="J135" s="58"/>
    </row>
    <row r="136" spans="1:10" x14ac:dyDescent="0.25">
      <c r="A136" s="45" t="s">
        <v>59</v>
      </c>
      <c r="B136" s="33"/>
      <c r="C136" s="33"/>
      <c r="D136" s="33"/>
      <c r="E136" s="33"/>
      <c r="F136" s="98"/>
      <c r="G136" s="99" t="s">
        <v>60</v>
      </c>
      <c r="H136" s="100">
        <f>-D165</f>
        <v>-15552</v>
      </c>
      <c r="I136" s="58" t="s">
        <v>195</v>
      </c>
      <c r="J136" s="58"/>
    </row>
    <row r="137" spans="1:10" x14ac:dyDescent="0.25">
      <c r="A137" s="45" t="s">
        <v>25</v>
      </c>
      <c r="B137" s="33"/>
      <c r="C137" s="33"/>
      <c r="D137" s="33"/>
      <c r="E137" s="33"/>
      <c r="F137" s="98">
        <v>14</v>
      </c>
      <c r="G137" s="99" t="s">
        <v>61</v>
      </c>
      <c r="H137" s="100">
        <f>-J49</f>
        <v>-17280</v>
      </c>
      <c r="I137" s="58"/>
      <c r="J137" s="58"/>
    </row>
    <row r="138" spans="1:10" x14ac:dyDescent="0.25">
      <c r="A138" s="45" t="s">
        <v>144</v>
      </c>
      <c r="B138" s="33"/>
      <c r="C138" s="33"/>
      <c r="D138" s="33"/>
      <c r="E138" s="33"/>
      <c r="F138" s="98">
        <v>14</v>
      </c>
      <c r="G138" s="99" t="s">
        <v>61</v>
      </c>
      <c r="H138" s="100">
        <f>-J50</f>
        <v>-8640</v>
      </c>
      <c r="I138" s="58"/>
      <c r="J138" s="58"/>
    </row>
    <row r="139" spans="1:10" x14ac:dyDescent="0.25">
      <c r="A139" s="45" t="s">
        <v>94</v>
      </c>
      <c r="B139" s="33"/>
      <c r="C139" s="33"/>
      <c r="D139" s="33"/>
      <c r="E139" s="33"/>
      <c r="F139" s="98">
        <v>15</v>
      </c>
      <c r="G139" s="99" t="s">
        <v>62</v>
      </c>
      <c r="H139" s="100">
        <f>-J51/F5*D39</f>
        <v>-5400</v>
      </c>
      <c r="I139" s="58"/>
      <c r="J139" s="58"/>
    </row>
    <row r="140" spans="1:10" ht="15.75" thickBot="1" x14ac:dyDescent="0.3">
      <c r="A140" s="45"/>
      <c r="B140" s="33"/>
      <c r="C140" s="33"/>
      <c r="D140" s="33"/>
      <c r="E140" s="33"/>
      <c r="F140" s="45"/>
      <c r="G140" s="111"/>
      <c r="H140" s="100"/>
      <c r="I140" s="58"/>
      <c r="J140" s="58"/>
    </row>
    <row r="141" spans="1:10" ht="15.75" thickBot="1" x14ac:dyDescent="0.3">
      <c r="A141" s="119" t="s">
        <v>63</v>
      </c>
      <c r="B141" s="120"/>
      <c r="C141" s="120"/>
      <c r="D141" s="120"/>
      <c r="E141" s="120"/>
      <c r="F141" s="125"/>
      <c r="G141" s="126"/>
      <c r="H141" s="121">
        <f>SUM(H135:H139)</f>
        <v>-62424</v>
      </c>
      <c r="I141" s="58"/>
      <c r="J141" s="58"/>
    </row>
    <row r="142" spans="1:10" x14ac:dyDescent="0.25">
      <c r="A142" s="45"/>
      <c r="B142" s="33"/>
      <c r="C142" s="33"/>
      <c r="D142" s="33"/>
      <c r="E142" s="33"/>
      <c r="F142" s="45"/>
      <c r="G142" s="111"/>
      <c r="H142" s="100"/>
      <c r="I142" s="58"/>
      <c r="J142" s="58"/>
    </row>
    <row r="143" spans="1:10" x14ac:dyDescent="0.25">
      <c r="A143" s="94" t="s">
        <v>202</v>
      </c>
      <c r="B143" s="127"/>
      <c r="C143" s="127"/>
      <c r="D143" s="127"/>
      <c r="E143" s="127"/>
      <c r="F143" s="94"/>
      <c r="G143" s="128"/>
      <c r="H143" s="129">
        <f>H132</f>
        <v>-6842.82</v>
      </c>
      <c r="I143" s="58" t="s">
        <v>200</v>
      </c>
      <c r="J143" s="58"/>
    </row>
    <row r="144" spans="1:10" ht="15.75" thickBot="1" x14ac:dyDescent="0.3">
      <c r="A144" s="45"/>
      <c r="B144" s="33"/>
      <c r="C144" s="33"/>
      <c r="D144" s="33"/>
      <c r="E144" s="33"/>
      <c r="F144" s="45"/>
      <c r="G144" s="111"/>
      <c r="H144" s="100"/>
      <c r="I144" s="58"/>
      <c r="J144" s="58"/>
    </row>
    <row r="145" spans="1:10" ht="15.75" thickBot="1" x14ac:dyDescent="0.3">
      <c r="A145" s="89" t="s">
        <v>64</v>
      </c>
      <c r="B145" s="90"/>
      <c r="C145" s="90"/>
      <c r="D145" s="90"/>
      <c r="E145" s="90"/>
      <c r="F145" s="89"/>
      <c r="G145" s="130"/>
      <c r="H145" s="124">
        <v>0</v>
      </c>
      <c r="I145" s="58"/>
      <c r="J145" s="58"/>
    </row>
    <row r="146" spans="1:10" x14ac:dyDescent="0.25">
      <c r="A146" s="58"/>
      <c r="B146" s="58"/>
      <c r="C146" s="58"/>
      <c r="D146" s="58"/>
      <c r="E146" s="58"/>
      <c r="F146" s="58"/>
      <c r="G146" s="58"/>
      <c r="H146" s="58"/>
      <c r="I146" s="58"/>
      <c r="J146" s="58"/>
    </row>
    <row r="147" spans="1:10" x14ac:dyDescent="0.25">
      <c r="A147" s="58"/>
      <c r="B147" s="58"/>
      <c r="C147" s="58"/>
      <c r="D147" s="58"/>
      <c r="E147" s="58"/>
      <c r="F147" s="58"/>
      <c r="G147" s="58"/>
      <c r="H147" s="58"/>
      <c r="I147" s="58"/>
      <c r="J147" s="58"/>
    </row>
    <row r="148" spans="1:10" x14ac:dyDescent="0.25">
      <c r="A148" s="58" t="s">
        <v>197</v>
      </c>
      <c r="B148" s="58"/>
      <c r="C148" s="58"/>
      <c r="D148" s="58"/>
      <c r="E148" s="58"/>
      <c r="F148" s="58"/>
      <c r="G148" s="58"/>
      <c r="H148" s="58"/>
      <c r="I148" s="58"/>
      <c r="J148" s="58"/>
    </row>
    <row r="149" spans="1:10" x14ac:dyDescent="0.25">
      <c r="A149" s="58" t="s">
        <v>198</v>
      </c>
      <c r="B149" s="58"/>
      <c r="C149" s="58"/>
      <c r="D149" s="58"/>
      <c r="E149" s="58"/>
      <c r="F149" s="58"/>
      <c r="G149" s="58"/>
      <c r="H149" s="58"/>
      <c r="I149" s="58"/>
      <c r="J149" s="58"/>
    </row>
    <row r="150" spans="1:10" x14ac:dyDescent="0.25">
      <c r="A150" s="58" t="s">
        <v>199</v>
      </c>
      <c r="B150" s="58"/>
      <c r="C150" s="58"/>
      <c r="D150" s="58"/>
      <c r="E150" s="58"/>
      <c r="F150" s="58"/>
      <c r="G150" s="58"/>
      <c r="H150" s="58"/>
      <c r="I150" s="58"/>
      <c r="J150" s="58"/>
    </row>
    <row r="151" spans="1:10" x14ac:dyDescent="0.25">
      <c r="A151" s="58" t="s">
        <v>196</v>
      </c>
      <c r="B151" s="58"/>
      <c r="C151" s="58"/>
      <c r="D151" s="58"/>
      <c r="E151" s="58"/>
      <c r="F151" s="58"/>
      <c r="G151" s="58"/>
      <c r="H151" s="58"/>
      <c r="I151" s="58"/>
      <c r="J151" s="58"/>
    </row>
    <row r="152" spans="1:10" x14ac:dyDescent="0.25">
      <c r="A152" s="58" t="s">
        <v>201</v>
      </c>
      <c r="B152" s="58"/>
      <c r="C152" s="58"/>
      <c r="D152" s="58"/>
      <c r="E152" s="58"/>
      <c r="F152" s="58"/>
      <c r="G152" s="58"/>
      <c r="H152" s="58"/>
      <c r="I152" s="58"/>
      <c r="J152" s="58"/>
    </row>
    <row r="153" spans="1:10" x14ac:dyDescent="0.25">
      <c r="A153" s="58"/>
      <c r="B153" s="58"/>
      <c r="C153" s="58"/>
      <c r="D153" s="58"/>
      <c r="E153" s="58"/>
      <c r="F153" s="58"/>
      <c r="G153" s="58"/>
      <c r="H153" s="58"/>
      <c r="I153" s="58"/>
      <c r="J153" s="58"/>
    </row>
    <row r="154" spans="1:10" x14ac:dyDescent="0.25">
      <c r="A154" s="58"/>
      <c r="B154" s="58"/>
      <c r="C154" s="58"/>
      <c r="D154" s="58"/>
      <c r="E154" s="58"/>
      <c r="F154" s="58"/>
      <c r="G154" s="58"/>
      <c r="H154" s="58"/>
      <c r="I154" s="58"/>
      <c r="J154" s="58"/>
    </row>
    <row r="155" spans="1:10" x14ac:dyDescent="0.25">
      <c r="A155" s="58" t="s">
        <v>195</v>
      </c>
      <c r="B155" s="58"/>
      <c r="C155" s="58"/>
      <c r="D155" s="58"/>
      <c r="E155" s="58"/>
      <c r="F155" s="58"/>
      <c r="G155" s="58"/>
      <c r="H155" s="58"/>
      <c r="I155" s="58"/>
      <c r="J155" s="58"/>
    </row>
    <row r="156" spans="1:10" x14ac:dyDescent="0.25">
      <c r="A156" s="131"/>
      <c r="B156" s="153" t="s">
        <v>178</v>
      </c>
      <c r="C156" s="153"/>
      <c r="D156" s="153" t="s">
        <v>180</v>
      </c>
      <c r="E156" s="153"/>
      <c r="F156" s="153"/>
      <c r="G156" s="153"/>
      <c r="H156" s="132" t="s">
        <v>168</v>
      </c>
      <c r="I156" s="58"/>
      <c r="J156" s="58"/>
    </row>
    <row r="157" spans="1:10" x14ac:dyDescent="0.25">
      <c r="A157" s="133" t="s">
        <v>185</v>
      </c>
      <c r="B157" s="131" t="s">
        <v>179</v>
      </c>
      <c r="C157" s="131"/>
      <c r="D157" s="131" t="s">
        <v>188</v>
      </c>
      <c r="E157" s="131"/>
      <c r="F157" s="131"/>
      <c r="G157" s="131"/>
      <c r="H157" s="131">
        <f>J56</f>
        <v>15552</v>
      </c>
      <c r="I157" s="58"/>
      <c r="J157" s="58"/>
    </row>
    <row r="158" spans="1:10" x14ac:dyDescent="0.25">
      <c r="A158" s="133" t="s">
        <v>186</v>
      </c>
      <c r="B158" s="131" t="s">
        <v>181</v>
      </c>
      <c r="C158" s="131"/>
      <c r="D158" s="151" t="s">
        <v>182</v>
      </c>
      <c r="E158" s="154"/>
      <c r="F158" s="154"/>
      <c r="G158" s="152"/>
      <c r="H158" s="131">
        <f>J57</f>
        <v>74649.600000000006</v>
      </c>
      <c r="I158" s="58"/>
      <c r="J158" s="58"/>
    </row>
    <row r="159" spans="1:10" x14ac:dyDescent="0.25">
      <c r="A159" s="40"/>
      <c r="B159" s="33"/>
      <c r="C159" s="33"/>
      <c r="D159" s="85"/>
      <c r="E159" s="85"/>
      <c r="F159" s="85"/>
      <c r="G159" s="85"/>
      <c r="H159" s="33"/>
      <c r="I159" s="58"/>
      <c r="J159" s="58"/>
    </row>
    <row r="160" spans="1:10" x14ac:dyDescent="0.25">
      <c r="A160" s="58"/>
      <c r="B160" s="58"/>
      <c r="C160" s="58"/>
      <c r="D160" s="58"/>
      <c r="E160" s="58"/>
      <c r="F160" s="58"/>
      <c r="G160" s="58"/>
      <c r="H160" s="58"/>
      <c r="I160" s="58"/>
      <c r="J160" s="58"/>
    </row>
    <row r="161" spans="1:10" x14ac:dyDescent="0.25">
      <c r="A161" s="58"/>
      <c r="B161" s="131" t="s">
        <v>183</v>
      </c>
      <c r="C161" s="131"/>
      <c r="D161" s="131">
        <f>H108+H112</f>
        <v>3020</v>
      </c>
      <c r="E161" s="58"/>
      <c r="F161" s="58"/>
      <c r="G161" s="58"/>
      <c r="H161" s="58"/>
      <c r="I161" s="58"/>
      <c r="J161" s="58"/>
    </row>
    <row r="162" spans="1:10" x14ac:dyDescent="0.25">
      <c r="A162" s="58"/>
      <c r="B162" s="151" t="s">
        <v>184</v>
      </c>
      <c r="C162" s="152"/>
      <c r="D162" s="131"/>
      <c r="E162" s="58"/>
      <c r="F162" s="58"/>
      <c r="G162" s="58"/>
      <c r="H162" s="58"/>
      <c r="I162" s="58"/>
      <c r="J162" s="58"/>
    </row>
    <row r="164" spans="1:10" x14ac:dyDescent="0.25">
      <c r="B164" s="17" t="s">
        <v>187</v>
      </c>
      <c r="C164" s="17"/>
      <c r="D164" s="17">
        <f>H104+H113</f>
        <v>38930</v>
      </c>
    </row>
    <row r="165" spans="1:10" x14ac:dyDescent="0.25">
      <c r="B165" s="17" t="s">
        <v>168</v>
      </c>
      <c r="C165" s="17"/>
      <c r="D165" s="17">
        <f>H157</f>
        <v>15552</v>
      </c>
    </row>
    <row r="168" spans="1:10" x14ac:dyDescent="0.25">
      <c r="A168" s="15" t="s">
        <v>204</v>
      </c>
    </row>
    <row r="169" spans="1:10" x14ac:dyDescent="0.25">
      <c r="A169" s="15" t="s">
        <v>203</v>
      </c>
    </row>
    <row r="170" spans="1:10" x14ac:dyDescent="0.25">
      <c r="A170" s="15" t="s">
        <v>205</v>
      </c>
    </row>
    <row r="171" spans="1:10" x14ac:dyDescent="0.25">
      <c r="A171" s="15" t="s">
        <v>206</v>
      </c>
    </row>
  </sheetData>
  <mergeCells count="6">
    <mergeCell ref="B162:C162"/>
    <mergeCell ref="D156:G156"/>
    <mergeCell ref="D158:G158"/>
    <mergeCell ref="A47:I47"/>
    <mergeCell ref="A59:J59"/>
    <mergeCell ref="B156:C156"/>
  </mergeCells>
  <printOptions horizontalCentered="1"/>
  <pageMargins left="0.70866141732283472" right="0.70866141732283472" top="0.86614173228346458" bottom="0.74803149606299213" header="0.31496062992125984" footer="0.31496062992125984"/>
  <pageSetup paperSize="9" orientation="landscape" r:id="rId1"/>
  <headerFooter>
    <oddHeader>&amp;L&amp;"-,Negrita"&amp;K00-044GUÍA DE TRABAJOS PRÁCTICOS.UNIDAD IV&amp;R&amp;"-,Negrita"&amp;K00-045Consuelo Castellano Garzón</oddHeader>
    <oddFooter>&amp;L&amp;G &amp;C&amp;"-,Negrita"&amp;K00-047UCC. FACEA. IMPUESTOS I. Cát. "B"&amp;R&amp;"-,Negrita"&amp;K00-047Página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4.01</vt:lpstr>
      <vt:lpstr>4.02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HugoP</dc:creator>
  <cp:lastModifiedBy>Pilar</cp:lastModifiedBy>
  <cp:lastPrinted>2014-05-18T18:47:36Z</cp:lastPrinted>
  <dcterms:created xsi:type="dcterms:W3CDTF">2013-12-27T15:56:41Z</dcterms:created>
  <dcterms:modified xsi:type="dcterms:W3CDTF">2014-05-18T18:47:40Z</dcterms:modified>
</cp:coreProperties>
</file>