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0520" windowHeight="9555" activeTab="1"/>
  </bookViews>
  <sheets>
    <sheet name="3.01" sheetId="1" r:id="rId1"/>
    <sheet name="3.02" sheetId="5" r:id="rId2"/>
    <sheet name="3.03" sheetId="3" r:id="rId3"/>
    <sheet name="3.04" sheetId="4" r:id="rId4"/>
  </sheets>
  <calcPr calcId="125725"/>
</workbook>
</file>

<file path=xl/calcChain.xml><?xml version="1.0" encoding="utf-8"?>
<calcChain xmlns="http://schemas.openxmlformats.org/spreadsheetml/2006/main">
  <c r="H119" i="5"/>
  <c r="B18"/>
  <c r="D19"/>
  <c r="D23" s="1"/>
  <c r="H22"/>
  <c r="H26" s="1"/>
  <c r="H28" s="1"/>
  <c r="B23"/>
  <c r="B29" s="1"/>
  <c r="H23"/>
  <c r="J23"/>
  <c r="L23"/>
  <c r="B25"/>
  <c r="D25"/>
  <c r="D28" s="1"/>
  <c r="B26"/>
  <c r="B27"/>
  <c r="D27"/>
  <c r="B28"/>
  <c r="F28"/>
  <c r="J28"/>
  <c r="L28"/>
  <c r="F29"/>
  <c r="H29"/>
  <c r="F51"/>
  <c r="F55"/>
  <c r="F58"/>
  <c r="J63"/>
  <c r="J78"/>
  <c r="F81"/>
  <c r="J85"/>
  <c r="F88"/>
  <c r="B96"/>
  <c r="B111"/>
  <c r="D112"/>
  <c r="H115"/>
  <c r="B116"/>
  <c r="B122" s="1"/>
  <c r="A193" s="1"/>
  <c r="D116"/>
  <c r="H116"/>
  <c r="J116"/>
  <c r="L116"/>
  <c r="D118"/>
  <c r="B119"/>
  <c r="B121"/>
  <c r="F121"/>
  <c r="H121"/>
  <c r="J121"/>
  <c r="L121"/>
  <c r="F151"/>
  <c r="F155"/>
  <c r="F158"/>
  <c r="J162"/>
  <c r="J164"/>
  <c r="J176"/>
  <c r="F179"/>
  <c r="J183"/>
  <c r="F186"/>
  <c r="D120" s="1"/>
  <c r="B194"/>
  <c r="B30" l="1"/>
  <c r="A95"/>
  <c r="D121"/>
</calcChain>
</file>

<file path=xl/sharedStrings.xml><?xml version="1.0" encoding="utf-8"?>
<sst xmlns="http://schemas.openxmlformats.org/spreadsheetml/2006/main" count="435" uniqueCount="260">
  <si>
    <t>DATOS DEL EJERCICIO:</t>
  </si>
  <si>
    <t>PARTICULARIDADES</t>
  </si>
  <si>
    <t>PERSONAS FÍSICAS Y SUCESIONES INDIVISAS</t>
  </si>
  <si>
    <t>ALÍCUOTA DEL IMPUESTO</t>
  </si>
  <si>
    <t>QUIÉN PAGA EL IMPUESTO</t>
  </si>
  <si>
    <t>PERÍODO DE LIQUIDACIÓN</t>
  </si>
  <si>
    <t>Si</t>
  </si>
  <si>
    <t>Susceptibles de periodicidad</t>
  </si>
  <si>
    <t>No</t>
  </si>
  <si>
    <t>Permanencia de la fuente</t>
  </si>
  <si>
    <t>Habilitación de la fuente</t>
  </si>
  <si>
    <t xml:space="preserve">BASE IMPONIBLE PARA </t>
  </si>
  <si>
    <t>EL CÁLCULO DEL IMPUESTO</t>
  </si>
  <si>
    <t>RESOLUCIÓN EJERCICIO Nº 3.01. SUJETOS DEL IMPUESTO.</t>
  </si>
  <si>
    <t xml:space="preserve">Fuente: </t>
  </si>
  <si>
    <r>
      <t>Trillo, Héctor B. "</t>
    </r>
    <r>
      <rPr>
        <sz val="11"/>
        <color theme="1"/>
        <rFont val="Calibri"/>
        <family val="2"/>
        <scheme val="minor"/>
      </rPr>
      <t xml:space="preserve">Sociedades de capital versus personas físicas: Algunos aspectos a tomar en cuenta". Boletín de actualidad económica y fiscal. Web. </t>
    </r>
  </si>
  <si>
    <t>23 Abr. 2014. &lt;http://www.hectortrillo.com.ar/docs/societaria/2010/s108%20-%2026052008%20-%20SOCIEDADES%20VS.%20PERSONAS%20FISICAS</t>
  </si>
  <si>
    <t>%20TRATAMIENTO%20IMPOSITIVO%202010.doc.&gt;</t>
  </si>
  <si>
    <t>Cónyuge</t>
  </si>
  <si>
    <t>RESOLUCIÓN EJERCICIO Nº 3.03. DEDUCCIONES PERSONALES.</t>
  </si>
  <si>
    <t xml:space="preserve">2. En el artículo 23 inciso b) de la LIG se establecen los requisitos para posibilitar el cómputo de las deducciones por Cargas de Familia. Los </t>
  </si>
  <si>
    <t xml:space="preserve">requisitos deben presentarse en forma concurrente (todos deben cumplirse). Estos son: </t>
  </si>
  <si>
    <t>De acuerdo al artículo 26 de la LIG, se considera a una persona de existencia visible como residente si vive más de 6 meses</t>
  </si>
  <si>
    <t>en el país en el transcurso del año fiscal (la suma de todos los períodos de tiempo de permanencia en el país, comprendidos</t>
  </si>
  <si>
    <t xml:space="preserve">en 1 año calendario, debe ser superior a 6 meses). Además, se consideran residentes en el país a aquellas personas de </t>
  </si>
  <si>
    <t xml:space="preserve">existencia visible que se encuentran en el extranjero al servicio de la Nación, provincias o municipalidades y los funcionarios </t>
  </si>
  <si>
    <t>de nacionalidad argentina que actúen en organismos internacionales de los cuales la República Argentina sea Estado miembro.</t>
  </si>
  <si>
    <r>
      <t xml:space="preserve">1) Que la persona a cargo sea </t>
    </r>
    <r>
      <rPr>
        <b/>
        <u/>
        <sz val="11"/>
        <color theme="1"/>
        <rFont val="Calibri"/>
        <family val="2"/>
        <scheme val="minor"/>
      </rPr>
      <t>residente</t>
    </r>
    <r>
      <rPr>
        <sz val="11"/>
        <color theme="1"/>
        <rFont val="Calibri"/>
        <family val="2"/>
        <scheme val="minor"/>
      </rPr>
      <t xml:space="preserve"> en el país. </t>
    </r>
  </si>
  <si>
    <r>
      <t xml:space="preserve">2) Que la persona esté </t>
    </r>
    <r>
      <rPr>
        <b/>
        <u/>
        <sz val="11"/>
        <color theme="1"/>
        <rFont val="Calibri"/>
        <family val="2"/>
        <scheme val="minor"/>
      </rPr>
      <t>a cargo</t>
    </r>
    <r>
      <rPr>
        <sz val="11"/>
        <color theme="1"/>
        <rFont val="Calibri"/>
        <family val="2"/>
        <scheme val="minor"/>
      </rPr>
      <t xml:space="preserve"> del contribuyente.</t>
    </r>
  </si>
  <si>
    <r>
      <t xml:space="preserve">3) Que las entradas netas de la carga de familia </t>
    </r>
    <r>
      <rPr>
        <b/>
        <u/>
        <sz val="11"/>
        <color theme="1"/>
        <rFont val="Calibri"/>
        <family val="2"/>
        <scheme val="minor"/>
      </rPr>
      <t>no superen</t>
    </r>
    <r>
      <rPr>
        <sz val="11"/>
        <color theme="1"/>
        <rFont val="Calibri"/>
        <family val="2"/>
        <scheme val="minor"/>
      </rPr>
      <t xml:space="preserve"> el monto de la ganancia no imponible ($15.552.00 para el 2013).</t>
    </r>
  </si>
  <si>
    <t xml:space="preserve">Sólo se pueden deducir los sujetos que expresamente menciona la normativa. La normativa también detalla los importes que se pueden deducir. </t>
  </si>
  <si>
    <t>Para el 2013 estos son:</t>
  </si>
  <si>
    <t>Concepto</t>
  </si>
  <si>
    <t>Monto anual 2013</t>
  </si>
  <si>
    <t>Por cada hijo, hija, hijastro o hijastra  menor de 24 años o incapacitado para el trabajo</t>
  </si>
  <si>
    <t>Por cada ascendiente (padre, madre, abuelo, abuela, bisabuelo, bisabuela, padrastro y madrastra);</t>
  </si>
  <si>
    <t>Por cada descendiente en línea recta (nieto, nieta, bisnieto o bisnieta) menor de 24 años o incapacitado para el trabajo;</t>
  </si>
  <si>
    <t xml:space="preserve">Por cada hermano o hermana menor de 24 años o incapacitado para el trabajo; </t>
  </si>
  <si>
    <t>Por el suegro, por la suegra; por cada yerno o nuera menor de 24 años o incapacitado para el trabajo;</t>
  </si>
  <si>
    <t>Las deducciones personales sólo podrán efectuarlas los parientes más cercanos que tengan ganancias imponibles.</t>
  </si>
  <si>
    <t>RESOLUCIÓN EJERCICIO Nº 3.04. EXENCIONES.</t>
  </si>
  <si>
    <t>Esta restricción no se aplica para trabajadores en relación de dependencia.</t>
  </si>
  <si>
    <t xml:space="preserve">¿La renta es mayor a </t>
  </si>
  <si>
    <t>$15.552,00?</t>
  </si>
  <si>
    <t>Tomo la REAL</t>
  </si>
  <si>
    <t>SI</t>
  </si>
  <si>
    <t>NO</t>
  </si>
  <si>
    <t xml:space="preserve">No puede computarse la </t>
  </si>
  <si>
    <t>Deducción Especial</t>
  </si>
  <si>
    <t>Sumo todas las rentas</t>
  </si>
  <si>
    <t>de 3ra y 4ta Categoría</t>
  </si>
  <si>
    <t>Tomo $15.552,00</t>
  </si>
  <si>
    <t xml:space="preserve">¿Las rentas son </t>
  </si>
  <si>
    <t xml:space="preserve">mayores a </t>
  </si>
  <si>
    <t xml:space="preserve">¿La renta es </t>
  </si>
  <si>
    <t>mayor a</t>
  </si>
  <si>
    <t xml:space="preserve"> $74.649,60?</t>
  </si>
  <si>
    <t xml:space="preserve">¿Tiene renta </t>
  </si>
  <si>
    <t>de 4ta Cat</t>
  </si>
  <si>
    <t xml:space="preserve">Tomo </t>
  </si>
  <si>
    <t xml:space="preserve"> los contribuyentes no deben tributar por dicho importe. El monto representa los gastos personales que un sujeto necesita para subsistir, por lo </t>
  </si>
  <si>
    <t xml:space="preserve">3. Es condición indispensable para el cómputo de la Deducción Especial el pago de los aportes que como trabajadores autónomos les corresponda </t>
  </si>
  <si>
    <t xml:space="preserve">realizar obligatoriamente al Sistema Integrado de Jubilaciones y Pensiones o a las cajas de jubilaciones sustitutivas que corresponda. Esto se </t>
  </si>
  <si>
    <t xml:space="preserve">encuentra regulado en el artículo 47 del DR, que establece que la totalidad de los aportes previsionales que correspondan al período fiscal que se  </t>
  </si>
  <si>
    <t xml:space="preserve">liquida deben estar cancelados o incluidos en planes de facilidades de pago vigentes, a la fecha de vencimiento de la DDJJ. Además, el monto de los </t>
  </si>
  <si>
    <t xml:space="preserve">aportes abonados debe coincidir con los importes que dispone la AFIP y corresponder a la categoría de trabajador autónomo denunciada por el </t>
  </si>
  <si>
    <t>contribuyente.</t>
  </si>
  <si>
    <t xml:space="preserve">¿Tiene renta de 3ra </t>
  </si>
  <si>
    <t xml:space="preserve">y/o 4ta (otras) </t>
  </si>
  <si>
    <t>Categoría?</t>
  </si>
  <si>
    <t xml:space="preserve"> a) b) c)* ?</t>
  </si>
  <si>
    <t>b) Del trabajo personal ejecutado en relación de dependencia.</t>
  </si>
  <si>
    <t xml:space="preserve">c) De las jubilaciones, pensiones, retiros o subsidios de cualquier especie en cuanto tengan su origen en el trabajo personal y de los consejeros </t>
  </si>
  <si>
    <t>de las sociedades cooperativas.</t>
  </si>
  <si>
    <t>* Las ganancias de 4ta Categoría del art. 79 inciso a) b) y c) de la LIG. Son rentas originadas en:</t>
  </si>
  <si>
    <t>a) El desempeño de cargos públicos y la percepción de gastos protocolares.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</si>
  <si>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23, 26, 79 LIG.      Arts. 47  DR.</t>
    </r>
  </si>
  <si>
    <t xml:space="preserve">para que nazca el hecho imponible, y se genere la obligación tributaria, la norma antes mencionada expresamente libera al contribuyente de </t>
  </si>
  <si>
    <t>la República se encuentren exentos del Impuesto a las Ganancias deben cumplirse ambas condiciones. Por un lado, debe tratarse de las remuneraciones</t>
  </si>
  <si>
    <t>percibidas por el desempeño de sus funciones exclusivamente, y no por rentas de otro orígen. Por ejemplo, si reciben una renta por el alquiler</t>
  </si>
  <si>
    <t>de un inmueble propio en la República, deben tributar por esa ganancia. Por el otro lado, debe cumplirse la condición de reciprocidad.</t>
  </si>
  <si>
    <t xml:space="preserve">2. OPCIÓN c. Para que las rentas percibidas por los diplomáticos, agentes consulares y demás representantes oficiales de países extranjeros en </t>
  </si>
  <si>
    <t xml:space="preserve">3. OPCIÓN d. Según el artículo 20 inciso d) se exime cualquier suma que reciban los asociados de las cooperativas de consumo. Estas cooperativas </t>
  </si>
  <si>
    <t xml:space="preserve">tienen como objetivo adquirir artículos de consumo, de uso personal y del hogar, por cuenta de la cooperativa y distribuirlos entre sus </t>
  </si>
  <si>
    <t>asociados. Tanto el retorno como el interés accionario de estas cooperativas se encuentran exentos.</t>
  </si>
  <si>
    <t xml:space="preserve">4. OPCIÓN a. Según el artículo 20 inciso i) de la LIG, se eximen del Impuesto a las Ganancias a las indemnizaciones por antigüedad, muerte </t>
  </si>
  <si>
    <t xml:space="preserve">o incapacidad por enfermedad o accidente, ya que tienen como finalidad resarcir a los beneficiarios de un daño y no responden a una </t>
  </si>
  <si>
    <t>prestación de servicios.</t>
  </si>
  <si>
    <t xml:space="preserve">En cambio, aquellas rentas que tienen la misma naturaleza del sueldo, como son el SAC, la integración del mes de despido, y la indemnización por </t>
  </si>
  <si>
    <t>falta de preaviso, no se encuentran exentos del tributo. Esto se encuentra expresamente aclarado en el 3er párrafo del inciso i) del artículo 20 de la LIG.</t>
  </si>
  <si>
    <t xml:space="preserve">5. OPCIÓN b. Según el artículo 20 inciso o) de la LIG, se exime del impuesto al valor locativo de la casa habitación, cuando esta sea ocupada por sus </t>
  </si>
  <si>
    <t>propietarios. Según el artículo 38 del DR, la casa habitación es aquella ocupada por el propietario, destinada a su vivienda permanente.</t>
  </si>
  <si>
    <t>En cambio el valor locativo de la casa de veraneo se encuentra gravado, conforme a lo dispuesto por el artículo 41 inciso f) de la LIG.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</si>
  <si>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20, 41  LIG.    Arts. 34, 38 DR      Ley 24.714</t>
    </r>
  </si>
  <si>
    <t xml:space="preserve">6. OPCIÓN d. Según el artículo 20 inciso m) de la LIG, las ganancias de las asociaciones deportivas y de cultura física se encontrarán exentas del tributo, </t>
  </si>
  <si>
    <t xml:space="preserve">siempre que cumplan los siguientes requisitos: que no persigan fines de lucro, que no exploten o autoricen juegos de azar, y que las actividades </t>
  </si>
  <si>
    <t>que se desarrollan con carácter deportivo prevalezcan sobre las actividades sociales. Además, el artículo 34 del DR establece que las asociaciones</t>
  </si>
  <si>
    <t>deportivas deben solicitar ante el Fisco el reconocimiento de la exención.</t>
  </si>
  <si>
    <r>
      <t xml:space="preserve">4) Que se </t>
    </r>
    <r>
      <rPr>
        <b/>
        <u/>
        <sz val="11"/>
        <color theme="1"/>
        <rFont val="Calibri"/>
        <family val="2"/>
        <scheme val="minor"/>
      </rPr>
      <t>verifique el grado de parentesco</t>
    </r>
    <r>
      <rPr>
        <sz val="11"/>
        <color theme="1"/>
        <rFont val="Calibri"/>
        <family val="2"/>
        <scheme val="minor"/>
      </rPr>
      <t xml:space="preserve"> que establece la ley. </t>
    </r>
  </si>
  <si>
    <t xml:space="preserve">PARA LA </t>
  </si>
  <si>
    <t xml:space="preserve">REQUISITOS </t>
  </si>
  <si>
    <t xml:space="preserve">GRAVABILIDAD </t>
  </si>
  <si>
    <t>(SI/NO)</t>
  </si>
  <si>
    <t xml:space="preserve">SOCIEDADES DE CAPITAL </t>
  </si>
  <si>
    <t>CONSTITUÍDAS EN EL PAÍS</t>
  </si>
  <si>
    <t>DEDUCCIONES ADMITIDAS</t>
  </si>
  <si>
    <t>La alícuota se determina de manera escalonada</t>
  </si>
  <si>
    <t xml:space="preserve">de acuerdo con la escala establecida en el </t>
  </si>
  <si>
    <t>artículo 90 de la LIG.</t>
  </si>
  <si>
    <t>La alícuota del impuesto es del 35%</t>
  </si>
  <si>
    <t>(artículo 69 de la LIG)</t>
  </si>
  <si>
    <t>sobre las ganancias netas sujetas a impuesto</t>
  </si>
  <si>
    <t>Art. 68, 69 DR</t>
  </si>
  <si>
    <t>Resultado Neto Contable</t>
  </si>
  <si>
    <t>+ Gastos No deducibles</t>
  </si>
  <si>
    <t>- Ganancias No Alcanzadas</t>
  </si>
  <si>
    <t>+/- Otros ajustes Impositivos</t>
  </si>
  <si>
    <t>Rentas de cada categoría</t>
  </si>
  <si>
    <t>- Deducciones Generales (Art. 22 y 81 LIG)</t>
  </si>
  <si>
    <t>- Deducciones Personales (Art 23 LIG)</t>
  </si>
  <si>
    <t>- Quebrantos de Ej. Ant(Art 19 LIG - Art 31, 32 DR)</t>
  </si>
  <si>
    <t>= RENTA NETA</t>
  </si>
  <si>
    <t>- Gastos (Art. 80, 82-87 LIG)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</si>
  <si>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1, 19, 22, 23, 80-87,  69, 90  LIG.           Arts. 68, 69, DR</t>
    </r>
  </si>
  <si>
    <t>Las personas físicas deben declarar sus ganancias</t>
  </si>
  <si>
    <t xml:space="preserve">en forma individual a traves de la DDJJ y pagar </t>
  </si>
  <si>
    <t>En el caso de la sucesión indivisa, tributa el</t>
  </si>
  <si>
    <t>administrador de la sucesión hasta la declaratoria</t>
  </si>
  <si>
    <t xml:space="preserve">de herederos, y a partir del día siguiente, </t>
  </si>
  <si>
    <t>el impuesto.</t>
  </si>
  <si>
    <t>El representante legal de la sociedad</t>
  </si>
  <si>
    <t>DDJJ.</t>
  </si>
  <si>
    <t>paga el impuesto, y presenta la</t>
  </si>
  <si>
    <t>tributan los herederos en sus DDJJ personales.</t>
  </si>
  <si>
    <t>Año calendario.</t>
  </si>
  <si>
    <t>Ejercicio comercial.</t>
  </si>
  <si>
    <t xml:space="preserve">DEDUCCIONES PERSONALES: Minimo no </t>
  </si>
  <si>
    <t>imponible, cargas de familia y deducción</t>
  </si>
  <si>
    <t>especial de 3ra y 4ta Cat. (Art. 23 LIG).</t>
  </si>
  <si>
    <t>GASTOS. Se incluyen:</t>
  </si>
  <si>
    <t>DEDUCCIONES GENERALES (Art. 22 , 81 LIG)</t>
  </si>
  <si>
    <t xml:space="preserve">     Deducciones. Principio general (Art. 80 LIG)</t>
  </si>
  <si>
    <t xml:space="preserve">     Deducciones especiales de cada categoría (Art.</t>
  </si>
  <si>
    <t xml:space="preserve">      Deducciones comunes a las 4 categorías </t>
  </si>
  <si>
    <t xml:space="preserve">      (Art. 82, 83, 84)</t>
  </si>
  <si>
    <t xml:space="preserve">     85, 86, 87 LIG)</t>
  </si>
  <si>
    <t>Rendim, rentas y enriquecim</t>
  </si>
  <si>
    <t xml:space="preserve">     Deducciones especiales de 3ra Categoría</t>
  </si>
  <si>
    <t xml:space="preserve">     (Art. 87 LIG)</t>
  </si>
  <si>
    <t>1. El Mínimo No Imponible, o Ganancia No Imponible es un límite por debajo del cual la LIG considera que no existe capacidad contributiva, y en consecuencia</t>
  </si>
  <si>
    <t xml:space="preserve">tanto puede deducírselo sin necesidad de demostrar que la erogación se realizó efectivamente. </t>
  </si>
  <si>
    <t xml:space="preserve">El Mínimo No Imponible se encuentra legislado en el artículo 23 inciso a) de la LIG, y tiene fijado para el 2013 un monto de $15.552,00. </t>
  </si>
  <si>
    <r>
      <t xml:space="preserve">El único requisito que se exige para posibilitar la deducción del Mínimo No Imponible es que el sujeto del impuesto sea </t>
    </r>
    <r>
      <rPr>
        <b/>
        <u/>
        <sz val="11"/>
        <color theme="1"/>
        <rFont val="Calibri"/>
        <family val="2"/>
        <scheme val="minor"/>
      </rPr>
      <t>residente</t>
    </r>
    <r>
      <rPr>
        <sz val="11"/>
        <color theme="1"/>
        <rFont val="Calibri"/>
        <family val="2"/>
        <scheme val="minor"/>
      </rPr>
      <t xml:space="preserve"> en el país (según lo</t>
    </r>
  </si>
  <si>
    <t>definido por el artículo 26 de la LIG como "residente")</t>
  </si>
  <si>
    <t>Las ganancias que permiten el cómputo de la deducción especial son las de  3ra Categoría comprendidas en el Art. 49 de la LIG siempre que los sujetos</t>
  </si>
  <si>
    <t>trabajen personalmente en la actividad o sociedad, empresa o sociedad; y las ganancias de 4ta Categoría incluídas en el Art. 79 de la LIG.</t>
  </si>
  <si>
    <t>Las ganancias de 4ta categoría de los incisos a) b) y c) del Art. 79 de la LIG tienen derecho a la deducción especial incrementada.</t>
  </si>
  <si>
    <t xml:space="preserve">Para determinar los montos y topes de la deducción especial se sigue el siguiente razonamiento (montos 2013): </t>
  </si>
  <si>
    <t xml:space="preserve">1. OPCIÓN d. Las asignaciones familiares están exentas por disposición de la Ley N° 24.714, que en su artículo 23 establece: "Las prestaciones que </t>
  </si>
  <si>
    <t>establece esta ley son inembargables, no constituyen remuneración ni están sujetas a gravámenes".  A pesar de que se verifican los requisitos</t>
  </si>
  <si>
    <t>dicha obligación. Es por eso que las asignaciones familiares se encuentran exentas del gravamen.</t>
  </si>
  <si>
    <t xml:space="preserve">Por ejemplo, si nuestros diplomáticos en Sudáfrica están exentos del impuesto a las ganancias allí, entonces los diplomáticos de ese país no tributaran </t>
  </si>
  <si>
    <t xml:space="preserve">en Argentina por las remuneraciones percibidas por el desempeño de sus funciones en la embajada. En cambio, si los diplomáticos argentinos </t>
  </si>
  <si>
    <t>en Sudáfrica no están exentos, las rentas de los diplomáticos sudafricanos en Argentina deberán tributar en nuestro país (Artículo 20 inciso c) de la LIG).</t>
  </si>
  <si>
    <t>DEDUCCIONES GENERALES (Art. 81 LIG)</t>
  </si>
  <si>
    <t>= BASE IMPONIBLE sujeta a impuesto</t>
  </si>
  <si>
    <t xml:space="preserve">Fuentes: </t>
  </si>
  <si>
    <t>=</t>
  </si>
  <si>
    <t>$900,00 + 14% x ($14.808 - $10.000,00)</t>
  </si>
  <si>
    <t>Pagarán</t>
  </si>
  <si>
    <t>Ganancia Neta Imponible</t>
  </si>
  <si>
    <t xml:space="preserve">11. Determinación del impuesto. Art. 90 de la LIG. </t>
  </si>
  <si>
    <t>10. Deducciones Personales. Art. 19, 3er párrafo de la LIG. Las deducciones personales no generan quebrantos ni los incrementan.</t>
  </si>
  <si>
    <t>Monto deducible por carga de familia</t>
  </si>
  <si>
    <t xml:space="preserve"> =</t>
  </si>
  <si>
    <t>x</t>
  </si>
  <si>
    <t xml:space="preserve">Entonces: </t>
  </si>
  <si>
    <t>al 31/10</t>
  </si>
  <si>
    <t>&lt;</t>
  </si>
  <si>
    <t xml:space="preserve">Ingresos = $5.000,00 </t>
  </si>
  <si>
    <t>Conyuge</t>
  </si>
  <si>
    <t>monto de la ganancia minima no imponible proporcional</t>
  </si>
  <si>
    <t>al 30/06</t>
  </si>
  <si>
    <t>Ingresos = $0 (no trabaja)</t>
  </si>
  <si>
    <t>familia no supera el monto de la ganancia minima no imponible ($15.552,00).</t>
  </si>
  <si>
    <t xml:space="preserve">Cumple las condiciones de ser residente en el país, estar a cargo del contribuyente, se verificó el grado de parentezco y las entradas netas de la carga de </t>
  </si>
  <si>
    <t>9. Cargas de Familia (Art. 23 inciso b) de la LIG; Art. 24 LIG). Para conyuge año 2013 = $17.280,00</t>
  </si>
  <si>
    <t xml:space="preserve"> Esposa</t>
  </si>
  <si>
    <r>
      <t xml:space="preserve">    Honorarios       </t>
    </r>
    <r>
      <rPr>
        <b/>
        <sz val="11"/>
        <color theme="1"/>
        <rFont val="Calibri"/>
        <family val="2"/>
        <scheme val="minor"/>
      </rPr>
      <t>$5.000,00</t>
    </r>
    <r>
      <rPr>
        <sz val="11"/>
        <color theme="1"/>
        <rFont val="Calibri"/>
        <family val="2"/>
        <scheme val="minor"/>
      </rPr>
      <t xml:space="preserve">      </t>
    </r>
    <r>
      <rPr>
        <sz val="11"/>
        <color theme="1"/>
        <rFont val="Calibri"/>
        <family val="2"/>
      </rPr>
      <t xml:space="preserve">&lt; </t>
    </r>
  </si>
  <si>
    <t>Deduccion especial de 3ra y 4ta Cat</t>
  </si>
  <si>
    <t xml:space="preserve">Sucesión Indivisa </t>
  </si>
  <si>
    <r>
      <t xml:space="preserve">    Honorarios       $30.000,00      </t>
    </r>
    <r>
      <rPr>
        <sz val="11"/>
        <color theme="1"/>
        <rFont val="Symbol"/>
        <family val="1"/>
        <charset val="2"/>
      </rPr>
      <t>&gt;</t>
    </r>
    <r>
      <rPr>
        <sz val="11"/>
        <color theme="1"/>
        <rFont val="Calibri"/>
        <family val="2"/>
      </rPr>
      <t xml:space="preserve"> </t>
    </r>
  </si>
  <si>
    <t>8. Deduccion especial de 3ra y 4ta Categoría (Art. 23, inciso c) de la LIG; Art. 24 LIG). Para el año 2013 = $15.552,00</t>
  </si>
  <si>
    <t>Minimo no imponible proporcional</t>
  </si>
  <si>
    <r>
      <t xml:space="preserve">7. Minimo no Imponible  (Art. 23, inciso a) de la LIG; Art. 24 LIG). Para el año 2013 = </t>
    </r>
    <r>
      <rPr>
        <b/>
        <sz val="11"/>
        <color theme="1"/>
        <rFont val="Calibri"/>
        <family val="2"/>
        <scheme val="minor"/>
      </rPr>
      <t>$15.552,00</t>
    </r>
  </si>
  <si>
    <t>6. Pensión por fallecimiento del afil.</t>
  </si>
  <si>
    <t>bienes que se le han adjudicado.</t>
  </si>
  <si>
    <t xml:space="preserve">5. Art. 34 de la LIG. A partir de la fecha de partición de los bienes, cada uno de los derechohabientes incluirá en sus respectivas DDJJ las ganancias de los </t>
  </si>
  <si>
    <t>entre los herederos.</t>
  </si>
  <si>
    <t xml:space="preserve">disposiciones establecidas por el derecho social y hereditario.  Según el Código Civil, los bienes propios del causante se dividen en partes iguales </t>
  </si>
  <si>
    <t>contribuyente directo. Los herederos son los contribuyentes y deberán incluír en sus DDJJ personales las rentas de la sucesión, conforme a las</t>
  </si>
  <si>
    <t xml:space="preserve">4. Art. 34 de la LIG. Con el reconocimiento legal de los herederos a traves de la declaratoria, finaliza la obligación de la sucesión indivisa de actuar como </t>
  </si>
  <si>
    <t>fecha en que se dicte la declaratoria de herederos.</t>
  </si>
  <si>
    <t>3. Art. 53 del DR. La sucesión indivisa es contribuyente por las ganancias que obtenga desde el día siguiente al del fallecimiento del causante, y hasta la</t>
  </si>
  <si>
    <t>2. Art. 52 del DR. El causante es contribuyente por las rentas obtenidas hasta el día de su fallecimiento, inclusive.</t>
  </si>
  <si>
    <t>declara el 50% de los ingresos generados por bienes gananciales, y el conyuge supérstite declara el otro 50%.</t>
  </si>
  <si>
    <t xml:space="preserve">Simultáneamente con el fallecimiento se produce el nacimiento de la sucesión indivisa y la disolución de la sociedad conyugal.  La sucesión indivisa </t>
  </si>
  <si>
    <t>conyuge, herederos y/o legatarios, en el año en el que las perciban.</t>
  </si>
  <si>
    <t xml:space="preserve">1. Art. 36 inciso b) de la LIG. Las ganancias producidas pero no cobradas hasta la fecha del fallecimiento se incluyen en la DDJJ de la sucesión </t>
  </si>
  <si>
    <t>Notas aclaratorias:</t>
  </si>
  <si>
    <t>IMPUESTO</t>
  </si>
  <si>
    <t>GANANCIA NETA SUJETA A IMPUESTO</t>
  </si>
  <si>
    <t>TOTAL DE DEDUCCIONES</t>
  </si>
  <si>
    <t>Deducc especiales de 3ra y 4ta Cat</t>
  </si>
  <si>
    <t>Minimo no imponible</t>
  </si>
  <si>
    <t>DEDUCCIONES PERSONALES</t>
  </si>
  <si>
    <t>GANANCIAS NETAS ANTES DE DP</t>
  </si>
  <si>
    <t>Pensión por fallecimiento del afiliado</t>
  </si>
  <si>
    <t>del 01/12 al 31/12</t>
  </si>
  <si>
    <t>del 01/11 al 30/11</t>
  </si>
  <si>
    <t>del 01/07 al 31/10</t>
  </si>
  <si>
    <t>del 01/01 al 30/06</t>
  </si>
  <si>
    <t>Alquiler percibido</t>
  </si>
  <si>
    <t>Honorarios percibidos</t>
  </si>
  <si>
    <t>RENTAS</t>
  </si>
  <si>
    <t>HIJO 2</t>
  </si>
  <si>
    <t>HIJO 1</t>
  </si>
  <si>
    <t>ESPOSA</t>
  </si>
  <si>
    <t>SUCESIÓN INDIV</t>
  </si>
  <si>
    <t>CAUSANTE</t>
  </si>
  <si>
    <t>SUJETO RESPONSABLE DEL IG</t>
  </si>
  <si>
    <t>ref</t>
  </si>
  <si>
    <t>01/01 - 31/12</t>
  </si>
  <si>
    <t>01/11 - 30/11</t>
  </si>
  <si>
    <t>01/07 - 31/10</t>
  </si>
  <si>
    <t>01/01 - 30/06</t>
  </si>
  <si>
    <t>PERÍODO 2, 3 y 4</t>
  </si>
  <si>
    <t>referencia</t>
  </si>
  <si>
    <t>PERÍODO 3</t>
  </si>
  <si>
    <t>PERÍODO 2</t>
  </si>
  <si>
    <t>PERÍODO 1</t>
  </si>
  <si>
    <t>PERÍODO</t>
  </si>
  <si>
    <t>b. Método de imputación percibido-percibido</t>
  </si>
  <si>
    <t>$2.300,00 + 19% x ($24.808 - $20.000,00)</t>
  </si>
  <si>
    <t xml:space="preserve"> &gt; </t>
  </si>
  <si>
    <t xml:space="preserve">inciso c) </t>
  </si>
  <si>
    <t>Renta de 4 Cat</t>
  </si>
  <si>
    <t>Sucesión Indivisa</t>
  </si>
  <si>
    <t>No hay renta de 3ra ni 4ta categoría.</t>
  </si>
  <si>
    <r>
      <t xml:space="preserve">    Honorarios       $40.000,00      </t>
    </r>
    <r>
      <rPr>
        <sz val="11"/>
        <color theme="1"/>
        <rFont val="Symbol"/>
        <family val="1"/>
        <charset val="2"/>
      </rPr>
      <t>&gt;</t>
    </r>
    <r>
      <rPr>
        <sz val="11"/>
        <color theme="1"/>
        <rFont val="Calibri"/>
        <family val="2"/>
      </rPr>
      <t xml:space="preserve"> </t>
    </r>
  </si>
  <si>
    <t>8. Deduccion especial de 3ra y 4ta Categoría (Art. 23, inciso c) de la LIG). Para el año 2013 = $15.552,00</t>
  </si>
  <si>
    <t>7. Minimo no Imponible  (Art. 23, inciso a) de la LIG; Art. 24 LIG). Para el año 2013 = $15.552,00</t>
  </si>
  <si>
    <t>1. Art. 36 inciso a) de la LIG. Las ganancias producidas pero no cobradas hasta la fecha del fallecimiento se incluyen en la última DDJJ del causante.</t>
  </si>
  <si>
    <t>Deducc Especiales de 3ra y 4ta Cat</t>
  </si>
  <si>
    <t>PERÍODO 3 y 4</t>
  </si>
  <si>
    <t xml:space="preserve">a. Método de imputación percibido-devengado 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</si>
  <si>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19, 23, 24, 33-36, 90  LIG.     Arts. 52, 53  DR.      </t>
    </r>
  </si>
  <si>
    <t>RESOLUCIÓN EJERCICIO Nº 3.02. SUCESIÓN INDIVISA.</t>
  </si>
  <si>
    <t xml:space="preserve">Cátedra de  Legislación y Técnica Fiscal I (UNC). "CAPITULO III: Sujetos. Deducciones Personales. Exenciones." Impuesto a las Ganancias. 5ta Edición. </t>
  </si>
  <si>
    <t>ed. Facultad de Ciencias  Económicas. UNC., 2010. pp. 93-139.</t>
  </si>
</sst>
</file>

<file path=xl/styles.xml><?xml version="1.0" encoding="utf-8"?>
<styleSheet xmlns="http://schemas.openxmlformats.org/spreadsheetml/2006/main">
  <numFmts count="4">
    <numFmt numFmtId="6" formatCode="&quot;$&quot;\ #,##0;[Red]&quot;$&quot;\ \-#,##0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&quot;$&quot;\ * #,##0_ ;_ &quot;$&quot;\ * \-#,##0_ ;_ &quot;$&quot;\ * &quot;-&quot;??_ ;_ @_ 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9"/>
      <color rgb="FF000000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89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4" fontId="4" fillId="0" borderId="0" xfId="0" applyNumberFormat="1" applyFont="1"/>
    <xf numFmtId="0" fontId="5" fillId="0" borderId="0" xfId="0" applyFont="1"/>
    <xf numFmtId="4" fontId="0" fillId="0" borderId="0" xfId="0" applyNumberFormat="1" applyBorder="1"/>
    <xf numFmtId="0" fontId="7" fillId="0" borderId="0" xfId="0" applyFont="1"/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Fill="1" applyBorder="1" applyAlignment="1"/>
    <xf numFmtId="0" fontId="8" fillId="0" borderId="0" xfId="0" applyFont="1"/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Border="1" applyAlignment="1">
      <alignment horizontal="center"/>
    </xf>
    <xf numFmtId="4" fontId="4" fillId="0" borderId="0" xfId="0" applyNumberFormat="1" applyFont="1" applyAlignment="1"/>
    <xf numFmtId="4" fontId="0" fillId="0" borderId="18" xfId="0" applyNumberFormat="1" applyBorder="1"/>
    <xf numFmtId="4" fontId="0" fillId="0" borderId="28" xfId="0" applyNumberFormat="1" applyBorder="1"/>
    <xf numFmtId="4" fontId="0" fillId="0" borderId="14" xfId="0" applyNumberFormat="1" applyBorder="1"/>
    <xf numFmtId="4" fontId="0" fillId="0" borderId="30" xfId="0" applyNumberFormat="1" applyBorder="1"/>
    <xf numFmtId="4" fontId="0" fillId="0" borderId="31" xfId="0" applyNumberFormat="1" applyBorder="1"/>
    <xf numFmtId="4" fontId="0" fillId="0" borderId="33" xfId="0" applyNumberFormat="1" applyBorder="1"/>
    <xf numFmtId="4" fontId="0" fillId="0" borderId="32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/>
    <xf numFmtId="4" fontId="0" fillId="0" borderId="36" xfId="0" applyNumberFormat="1" applyBorder="1"/>
    <xf numFmtId="4" fontId="0" fillId="0" borderId="33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0" fontId="0" fillId="0" borderId="18" xfId="0" applyBorder="1"/>
    <xf numFmtId="0" fontId="0" fillId="0" borderId="28" xfId="0" applyBorder="1"/>
    <xf numFmtId="0" fontId="0" fillId="0" borderId="18" xfId="0" applyBorder="1" applyAlignment="1">
      <alignment horizontal="center"/>
    </xf>
    <xf numFmtId="0" fontId="0" fillId="0" borderId="28" xfId="0" quotePrefix="1" applyBorder="1" applyAlignment="1">
      <alignment horizontal="center"/>
    </xf>
    <xf numFmtId="0" fontId="2" fillId="0" borderId="28" xfId="0" quotePrefix="1" applyFont="1" applyBorder="1" applyAlignment="1">
      <alignment horizontal="center"/>
    </xf>
    <xf numFmtId="0" fontId="0" fillId="0" borderId="14" xfId="0" quotePrefix="1" applyBorder="1" applyAlignment="1">
      <alignment horizontal="center"/>
    </xf>
    <xf numFmtId="4" fontId="0" fillId="0" borderId="29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0" fontId="6" fillId="0" borderId="18" xfId="0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29" xfId="0" applyBorder="1"/>
    <xf numFmtId="0" fontId="0" fillId="0" borderId="32" xfId="0" applyBorder="1"/>
    <xf numFmtId="6" fontId="0" fillId="0" borderId="10" xfId="0" applyNumberFormat="1" applyBorder="1" applyAlignment="1">
      <alignment vertical="center"/>
    </xf>
    <xf numFmtId="6" fontId="0" fillId="0" borderId="11" xfId="0" applyNumberFormat="1" applyBorder="1" applyAlignment="1">
      <alignment vertical="center"/>
    </xf>
    <xf numFmtId="6" fontId="0" fillId="0" borderId="4" xfId="0" applyNumberFormat="1" applyBorder="1" applyAlignment="1">
      <alignment vertical="center"/>
    </xf>
    <xf numFmtId="6" fontId="0" fillId="0" borderId="6" xfId="0" applyNumberFormat="1" applyBorder="1" applyAlignment="1">
      <alignment vertical="center"/>
    </xf>
    <xf numFmtId="0" fontId="9" fillId="0" borderId="0" xfId="0" applyFont="1"/>
    <xf numFmtId="4" fontId="1" fillId="2" borderId="9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4" fontId="1" fillId="0" borderId="0" xfId="2" quotePrefix="1" applyFont="1"/>
    <xf numFmtId="3" fontId="0" fillId="0" borderId="0" xfId="0" applyNumberFormat="1" applyAlignment="1">
      <alignment horizontal="center"/>
    </xf>
    <xf numFmtId="44" fontId="1" fillId="0" borderId="0" xfId="2" applyFont="1"/>
    <xf numFmtId="4" fontId="0" fillId="0" borderId="0" xfId="0" quotePrefix="1" applyNumberFormat="1" applyAlignment="1">
      <alignment horizontal="center"/>
    </xf>
    <xf numFmtId="1" fontId="0" fillId="0" borderId="0" xfId="1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11" fillId="0" borderId="0" xfId="0" applyNumberFormat="1" applyFont="1"/>
    <xf numFmtId="164" fontId="0" fillId="0" borderId="0" xfId="2" applyNumberFormat="1" applyFont="1"/>
    <xf numFmtId="44" fontId="10" fillId="0" borderId="0" xfId="2" applyFont="1"/>
    <xf numFmtId="4" fontId="0" fillId="0" borderId="0" xfId="0" quotePrefix="1" applyNumberFormat="1" applyAlignment="1">
      <alignment horizontal="center" vertical="center"/>
    </xf>
    <xf numFmtId="0" fontId="0" fillId="0" borderId="0" xfId="1" applyNumberFormat="1" applyFont="1" applyAlignment="1">
      <alignment horizontal="center"/>
    </xf>
    <xf numFmtId="1" fontId="12" fillId="2" borderId="13" xfId="1" applyNumberFormat="1" applyFont="1" applyFill="1" applyBorder="1" applyAlignment="1">
      <alignment horizontal="center" vertical="center"/>
    </xf>
    <xf numFmtId="44" fontId="1" fillId="0" borderId="13" xfId="2" applyFont="1" applyBorder="1"/>
    <xf numFmtId="4" fontId="1" fillId="0" borderId="13" xfId="0" applyNumberFormat="1" applyFont="1" applyBorder="1"/>
    <xf numFmtId="44" fontId="0" fillId="0" borderId="13" xfId="2" applyFont="1" applyBorder="1"/>
    <xf numFmtId="4" fontId="0" fillId="0" borderId="13" xfId="0" applyNumberFormat="1" applyFont="1" applyBorder="1"/>
    <xf numFmtId="4" fontId="0" fillId="0" borderId="13" xfId="0" applyNumberFormat="1" applyBorder="1"/>
    <xf numFmtId="1" fontId="12" fillId="2" borderId="14" xfId="1" applyNumberFormat="1" applyFont="1" applyFill="1" applyBorder="1" applyAlignment="1">
      <alignment horizontal="center" vertical="center"/>
    </xf>
    <xf numFmtId="44" fontId="0" fillId="0" borderId="14" xfId="2" applyFont="1" applyBorder="1"/>
    <xf numFmtId="4" fontId="0" fillId="0" borderId="14" xfId="0" applyNumberFormat="1" applyFont="1" applyBorder="1"/>
    <xf numFmtId="4" fontId="1" fillId="2" borderId="17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39" xfId="0" applyNumberFormat="1" applyFont="1" applyFill="1" applyBorder="1" applyAlignment="1">
      <alignment horizontal="center" vertical="center"/>
    </xf>
    <xf numFmtId="4" fontId="1" fillId="2" borderId="40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4" fontId="1" fillId="2" borderId="43" xfId="0" applyNumberFormat="1" applyFont="1" applyFill="1" applyBorder="1" applyAlignment="1">
      <alignment horizontal="center" vertical="center"/>
    </xf>
    <xf numFmtId="4" fontId="1" fillId="2" borderId="49" xfId="0" applyNumberFormat="1" applyFont="1" applyFill="1" applyBorder="1" applyAlignment="1">
      <alignment horizontal="center" vertical="center"/>
    </xf>
    <xf numFmtId="44" fontId="0" fillId="0" borderId="0" xfId="2" applyFont="1"/>
    <xf numFmtId="44" fontId="10" fillId="0" borderId="0" xfId="2" applyFont="1" applyAlignment="1">
      <alignment horizontal="center"/>
    </xf>
    <xf numFmtId="44" fontId="1" fillId="0" borderId="0" xfId="2" applyFont="1" applyBorder="1"/>
    <xf numFmtId="4" fontId="1" fillId="0" borderId="0" xfId="0" applyNumberFormat="1" applyFont="1" applyBorder="1"/>
    <xf numFmtId="44" fontId="1" fillId="0" borderId="0" xfId="2" applyFont="1" applyFill="1" applyBorder="1"/>
    <xf numFmtId="4" fontId="0" fillId="0" borderId="18" xfId="0" applyNumberFormat="1" applyBorder="1" applyAlignment="1">
      <alignment horizontal="left" vertical="center"/>
    </xf>
    <xf numFmtId="4" fontId="0" fillId="0" borderId="14" xfId="0" applyNumberFormat="1" applyBorder="1" applyAlignment="1">
      <alignment horizontal="left" vertical="center"/>
    </xf>
    <xf numFmtId="4" fontId="0" fillId="0" borderId="29" xfId="0" applyNumberFormat="1" applyBorder="1" applyAlignment="1">
      <alignment horizontal="left" vertical="center"/>
    </xf>
    <xf numFmtId="4" fontId="0" fillId="0" borderId="30" xfId="0" applyNumberFormat="1" applyBorder="1" applyAlignment="1">
      <alignment horizontal="left" vertical="center"/>
    </xf>
    <xf numFmtId="4" fontId="0" fillId="0" borderId="31" xfId="0" applyNumberFormat="1" applyBorder="1" applyAlignment="1">
      <alignment horizontal="left" vertical="center"/>
    </xf>
    <xf numFmtId="4" fontId="0" fillId="0" borderId="34" xfId="0" applyNumberFormat="1" applyBorder="1" applyAlignment="1">
      <alignment horizontal="left" vertical="center"/>
    </xf>
    <xf numFmtId="4" fontId="0" fillId="0" borderId="35" xfId="0" applyNumberFormat="1" applyBorder="1" applyAlignment="1">
      <alignment horizontal="left" vertical="center"/>
    </xf>
    <xf numFmtId="4" fontId="0" fillId="0" borderId="36" xfId="0" applyNumberFormat="1" applyBorder="1" applyAlignment="1">
      <alignment horizontal="left" vertical="center"/>
    </xf>
    <xf numFmtId="4" fontId="1" fillId="0" borderId="13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quotePrefix="1" applyNumberFormat="1" applyBorder="1" applyAlignment="1">
      <alignment horizontal="center"/>
    </xf>
    <xf numFmtId="4" fontId="0" fillId="0" borderId="0" xfId="0" quotePrefix="1" applyNumberFormat="1" applyBorder="1" applyAlignment="1">
      <alignment horizontal="center"/>
    </xf>
    <xf numFmtId="4" fontId="0" fillId="0" borderId="33" xfId="0" quotePrefix="1" applyNumberFormat="1" applyBorder="1" applyAlignment="1">
      <alignment horizontal="center"/>
    </xf>
    <xf numFmtId="4" fontId="2" fillId="0" borderId="32" xfId="0" quotePrefix="1" applyNumberFormat="1" applyFont="1" applyBorder="1" applyAlignment="1">
      <alignment horizontal="center"/>
    </xf>
    <xf numFmtId="4" fontId="2" fillId="0" borderId="0" xfId="0" quotePrefix="1" applyNumberFormat="1" applyFont="1" applyBorder="1" applyAlignment="1">
      <alignment horizontal="center"/>
    </xf>
    <xf numFmtId="4" fontId="2" fillId="0" borderId="33" xfId="0" quotePrefix="1" applyNumberFormat="1" applyFont="1" applyBorder="1" applyAlignment="1">
      <alignment horizontal="center"/>
    </xf>
    <xf numFmtId="0" fontId="0" fillId="0" borderId="32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33" xfId="0" quotePrefix="1" applyBorder="1" applyAlignment="1">
      <alignment horizont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left" vertical="center"/>
    </xf>
    <xf numFmtId="4" fontId="2" fillId="0" borderId="3" xfId="0" applyNumberFormat="1" applyFont="1" applyBorder="1" applyAlignment="1">
      <alignment horizontal="left" vertical="center"/>
    </xf>
    <xf numFmtId="4" fontId="2" fillId="0" borderId="4" xfId="0" applyNumberFormat="1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left" vertical="center"/>
    </xf>
    <xf numFmtId="4" fontId="1" fillId="2" borderId="29" xfId="0" applyNumberFormat="1" applyFont="1" applyFill="1" applyBorder="1" applyAlignment="1">
      <alignment horizontal="center"/>
    </xf>
    <xf numFmtId="4" fontId="1" fillId="2" borderId="30" xfId="0" applyNumberFormat="1" applyFont="1" applyFill="1" applyBorder="1" applyAlignment="1">
      <alignment horizontal="center"/>
    </xf>
    <xf numFmtId="4" fontId="1" fillId="2" borderId="31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1" fillId="2" borderId="34" xfId="0" applyNumberFormat="1" applyFont="1" applyFill="1" applyBorder="1" applyAlignment="1">
      <alignment horizontal="center"/>
    </xf>
    <xf numFmtId="4" fontId="1" fillId="2" borderId="35" xfId="0" applyNumberFormat="1" applyFont="1" applyFill="1" applyBorder="1" applyAlignment="1">
      <alignment horizontal="center"/>
    </xf>
    <xf numFmtId="4" fontId="1" fillId="2" borderId="36" xfId="0" applyNumberFormat="1" applyFont="1" applyFill="1" applyBorder="1" applyAlignment="1">
      <alignment horizontal="center"/>
    </xf>
    <xf numFmtId="4" fontId="1" fillId="2" borderId="30" xfId="0" applyNumberFormat="1" applyFont="1" applyFill="1" applyBorder="1" applyAlignment="1">
      <alignment horizontal="center" vertical="center"/>
    </xf>
    <xf numFmtId="4" fontId="1" fillId="2" borderId="35" xfId="0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4" fontId="1" fillId="2" borderId="48" xfId="0" applyNumberFormat="1" applyFont="1" applyFill="1" applyBorder="1" applyAlignment="1">
      <alignment horizontal="center" vertical="center"/>
    </xf>
    <xf numFmtId="4" fontId="1" fillId="2" borderId="47" xfId="0" applyNumberFormat="1" applyFont="1" applyFill="1" applyBorder="1" applyAlignment="1">
      <alignment horizontal="center" vertical="center"/>
    </xf>
    <xf numFmtId="4" fontId="1" fillId="2" borderId="46" xfId="0" applyNumberFormat="1" applyFont="1" applyFill="1" applyBorder="1" applyAlignment="1">
      <alignment horizontal="center" vertical="center"/>
    </xf>
    <xf numFmtId="4" fontId="1" fillId="2" borderId="45" xfId="0" applyNumberFormat="1" applyFont="1" applyFill="1" applyBorder="1" applyAlignment="1">
      <alignment horizontal="center" vertical="center"/>
    </xf>
    <xf numFmtId="4" fontId="1" fillId="2" borderId="44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 textRotation="90"/>
    </xf>
    <xf numFmtId="4" fontId="1" fillId="2" borderId="42" xfId="0" applyNumberFormat="1" applyFont="1" applyFill="1" applyBorder="1" applyAlignment="1">
      <alignment horizontal="center" vertical="center" textRotation="90"/>
    </xf>
    <xf numFmtId="4" fontId="1" fillId="2" borderId="9" xfId="0" applyNumberFormat="1" applyFont="1" applyFill="1" applyBorder="1" applyAlignment="1">
      <alignment horizontal="center" vertical="center" textRotation="90"/>
    </xf>
    <xf numFmtId="4" fontId="1" fillId="2" borderId="18" xfId="0" applyNumberFormat="1" applyFont="1" applyFill="1" applyBorder="1" applyAlignment="1">
      <alignment horizontal="center" vertical="center" textRotation="90"/>
    </xf>
    <xf numFmtId="4" fontId="1" fillId="2" borderId="38" xfId="0" applyNumberFormat="1" applyFont="1" applyFill="1" applyBorder="1" applyAlignment="1">
      <alignment horizontal="center" vertical="center" textRotation="90"/>
    </xf>
    <xf numFmtId="4" fontId="1" fillId="2" borderId="41" xfId="0" applyNumberFormat="1" applyFont="1" applyFill="1" applyBorder="1" applyAlignment="1">
      <alignment horizontal="center" vertical="center" textRotation="90"/>
    </xf>
    <xf numFmtId="4" fontId="1" fillId="2" borderId="37" xfId="0" applyNumberFormat="1" applyFont="1" applyFill="1" applyBorder="1" applyAlignment="1">
      <alignment horizontal="center" vertical="center" textRotation="90"/>
    </xf>
    <xf numFmtId="4" fontId="1" fillId="2" borderId="7" xfId="0" applyNumberFormat="1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6" fontId="0" fillId="0" borderId="1" xfId="0" applyNumberFormat="1" applyBorder="1" applyAlignment="1">
      <alignment horizontal="center" vertical="center"/>
    </xf>
    <xf numFmtId="6" fontId="0" fillId="0" borderId="3" xfId="0" applyNumberFormat="1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6" fontId="0" fillId="0" borderId="11" xfId="0" applyNumberFormat="1" applyBorder="1" applyAlignment="1">
      <alignment horizontal="center" vertical="center"/>
    </xf>
    <xf numFmtId="4" fontId="1" fillId="2" borderId="19" xfId="0" applyNumberFormat="1" applyFont="1" applyFill="1" applyBorder="1" applyAlignment="1">
      <alignment horizontal="center"/>
    </xf>
    <xf numFmtId="4" fontId="1" fillId="2" borderId="21" xfId="0" applyNumberFormat="1" applyFont="1" applyFill="1" applyBorder="1" applyAlignment="1">
      <alignment horizontal="center"/>
    </xf>
    <xf numFmtId="6" fontId="0" fillId="0" borderId="19" xfId="0" applyNumberFormat="1" applyBorder="1" applyAlignment="1">
      <alignment horizontal="center"/>
    </xf>
    <xf numFmtId="6" fontId="0" fillId="0" borderId="21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19" xfId="0" applyNumberFormat="1" applyBorder="1" applyAlignment="1">
      <alignment horizontal="left"/>
    </xf>
    <xf numFmtId="4" fontId="0" fillId="0" borderId="20" xfId="0" applyNumberFormat="1" applyBorder="1" applyAlignment="1">
      <alignment horizontal="left"/>
    </xf>
    <xf numFmtId="4" fontId="0" fillId="0" borderId="22" xfId="0" applyNumberFormat="1" applyBorder="1" applyAlignment="1">
      <alignment horizontal="left"/>
    </xf>
    <xf numFmtId="4" fontId="0" fillId="0" borderId="15" xfId="0" applyNumberFormat="1" applyBorder="1" applyAlignment="1">
      <alignment horizontal="left"/>
    </xf>
    <xf numFmtId="4" fontId="0" fillId="0" borderId="13" xfId="0" applyNumberFormat="1" applyBorder="1" applyAlignment="1">
      <alignment horizontal="left"/>
    </xf>
    <xf numFmtId="4" fontId="0" fillId="0" borderId="26" xfId="0" applyNumberForma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4" fontId="0" fillId="0" borderId="16" xfId="0" applyNumberFormat="1" applyBorder="1" applyAlignment="1">
      <alignment horizontal="left"/>
    </xf>
    <xf numFmtId="4" fontId="0" fillId="0" borderId="17" xfId="0" applyNumberFormat="1" applyBorder="1" applyAlignment="1">
      <alignment horizontal="left"/>
    </xf>
    <xf numFmtId="4" fontId="0" fillId="0" borderId="27" xfId="0" applyNumberFormat="1" applyBorder="1" applyAlignment="1">
      <alignment horizontal="left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" fontId="0" fillId="0" borderId="23" xfId="0" applyNumberFormat="1" applyBorder="1" applyAlignment="1">
      <alignment horizontal="left"/>
    </xf>
    <xf numFmtId="4" fontId="0" fillId="0" borderId="24" xfId="0" applyNumberFormat="1" applyBorder="1" applyAlignment="1">
      <alignment horizontal="left"/>
    </xf>
    <xf numFmtId="4" fontId="0" fillId="0" borderId="25" xfId="0" applyNumberFormat="1" applyBorder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49</xdr:row>
      <xdr:rowOff>66675</xdr:rowOff>
    </xdr:from>
    <xdr:to>
      <xdr:col>0</xdr:col>
      <xdr:colOff>381000</xdr:colOff>
      <xdr:row>51</xdr:row>
      <xdr:rowOff>152400</xdr:rowOff>
    </xdr:to>
    <xdr:cxnSp macro="">
      <xdr:nvCxnSpPr>
        <xdr:cNvPr id="3" name="2 Conector recto de flecha"/>
        <xdr:cNvCxnSpPr/>
      </xdr:nvCxnSpPr>
      <xdr:spPr>
        <a:xfrm>
          <a:off x="381000" y="8924925"/>
          <a:ext cx="0" cy="4667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55</xdr:row>
      <xdr:rowOff>47625</xdr:rowOff>
    </xdr:from>
    <xdr:to>
      <xdr:col>0</xdr:col>
      <xdr:colOff>400050</xdr:colOff>
      <xdr:row>57</xdr:row>
      <xdr:rowOff>133350</xdr:rowOff>
    </xdr:to>
    <xdr:cxnSp macro="">
      <xdr:nvCxnSpPr>
        <xdr:cNvPr id="4" name="3 Conector recto de flecha"/>
        <xdr:cNvCxnSpPr/>
      </xdr:nvCxnSpPr>
      <xdr:spPr>
        <a:xfrm>
          <a:off x="400050" y="10048875"/>
          <a:ext cx="0" cy="4762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581025</xdr:colOff>
      <xdr:row>54</xdr:row>
      <xdr:rowOff>38100</xdr:rowOff>
    </xdr:from>
    <xdr:to>
      <xdr:col>2</xdr:col>
      <xdr:colOff>581025</xdr:colOff>
      <xdr:row>56</xdr:row>
      <xdr:rowOff>123825</xdr:rowOff>
    </xdr:to>
    <xdr:cxnSp macro="">
      <xdr:nvCxnSpPr>
        <xdr:cNvPr id="5" name="4 Conector recto de flecha"/>
        <xdr:cNvCxnSpPr/>
      </xdr:nvCxnSpPr>
      <xdr:spPr>
        <a:xfrm>
          <a:off x="2219325" y="10039350"/>
          <a:ext cx="0" cy="4667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58</xdr:row>
      <xdr:rowOff>38100</xdr:rowOff>
    </xdr:from>
    <xdr:to>
      <xdr:col>5</xdr:col>
      <xdr:colOff>695325</xdr:colOff>
      <xdr:row>60</xdr:row>
      <xdr:rowOff>123825</xdr:rowOff>
    </xdr:to>
    <xdr:cxnSp macro="">
      <xdr:nvCxnSpPr>
        <xdr:cNvPr id="6" name="5 Conector recto de flecha"/>
        <xdr:cNvCxnSpPr/>
      </xdr:nvCxnSpPr>
      <xdr:spPr>
        <a:xfrm>
          <a:off x="6467475" y="10248900"/>
          <a:ext cx="0" cy="4667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47</xdr:row>
      <xdr:rowOff>66675</xdr:rowOff>
    </xdr:from>
    <xdr:to>
      <xdr:col>5</xdr:col>
      <xdr:colOff>85725</xdr:colOff>
      <xdr:row>47</xdr:row>
      <xdr:rowOff>66675</xdr:rowOff>
    </xdr:to>
    <xdr:cxnSp macro="">
      <xdr:nvCxnSpPr>
        <xdr:cNvPr id="15" name="14 Conector recto de flecha"/>
        <xdr:cNvCxnSpPr/>
      </xdr:nvCxnSpPr>
      <xdr:spPr>
        <a:xfrm>
          <a:off x="971550" y="8724900"/>
          <a:ext cx="266700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53</xdr:row>
      <xdr:rowOff>104775</xdr:rowOff>
    </xdr:from>
    <xdr:to>
      <xdr:col>1</xdr:col>
      <xdr:colOff>685800</xdr:colOff>
      <xdr:row>53</xdr:row>
      <xdr:rowOff>104776</xdr:rowOff>
    </xdr:to>
    <xdr:cxnSp macro="">
      <xdr:nvCxnSpPr>
        <xdr:cNvPr id="16" name="15 Conector recto de flecha"/>
        <xdr:cNvCxnSpPr/>
      </xdr:nvCxnSpPr>
      <xdr:spPr>
        <a:xfrm flipV="1">
          <a:off x="942975" y="9725025"/>
          <a:ext cx="561975" cy="1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762000</xdr:colOff>
      <xdr:row>47</xdr:row>
      <xdr:rowOff>47625</xdr:rowOff>
    </xdr:from>
    <xdr:to>
      <xdr:col>7</xdr:col>
      <xdr:colOff>695325</xdr:colOff>
      <xdr:row>47</xdr:row>
      <xdr:rowOff>47625</xdr:rowOff>
    </xdr:to>
    <xdr:cxnSp macro="">
      <xdr:nvCxnSpPr>
        <xdr:cNvPr id="18" name="17 Conector recto de flecha"/>
        <xdr:cNvCxnSpPr/>
      </xdr:nvCxnSpPr>
      <xdr:spPr>
        <a:xfrm>
          <a:off x="4895850" y="8515350"/>
          <a:ext cx="7524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781050</xdr:colOff>
      <xdr:row>53</xdr:row>
      <xdr:rowOff>123825</xdr:rowOff>
    </xdr:from>
    <xdr:to>
      <xdr:col>4</xdr:col>
      <xdr:colOff>714375</xdr:colOff>
      <xdr:row>53</xdr:row>
      <xdr:rowOff>123825</xdr:rowOff>
    </xdr:to>
    <xdr:cxnSp macro="">
      <xdr:nvCxnSpPr>
        <xdr:cNvPr id="19" name="18 Conector recto de flecha"/>
        <xdr:cNvCxnSpPr/>
      </xdr:nvCxnSpPr>
      <xdr:spPr>
        <a:xfrm>
          <a:off x="3238500" y="9744075"/>
          <a:ext cx="7524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200029</xdr:colOff>
      <xdr:row>57</xdr:row>
      <xdr:rowOff>95250</xdr:rowOff>
    </xdr:from>
    <xdr:to>
      <xdr:col>5</xdr:col>
      <xdr:colOff>304800</xdr:colOff>
      <xdr:row>57</xdr:row>
      <xdr:rowOff>95251</xdr:rowOff>
    </xdr:to>
    <xdr:cxnSp macro="">
      <xdr:nvCxnSpPr>
        <xdr:cNvPr id="20" name="19 Conector recto de flecha"/>
        <xdr:cNvCxnSpPr/>
      </xdr:nvCxnSpPr>
      <xdr:spPr>
        <a:xfrm flipH="1">
          <a:off x="3276604" y="10668000"/>
          <a:ext cx="581021" cy="1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714375</xdr:colOff>
      <xdr:row>49</xdr:row>
      <xdr:rowOff>57150</xdr:rowOff>
    </xdr:from>
    <xdr:to>
      <xdr:col>5</xdr:col>
      <xdr:colOff>714375</xdr:colOff>
      <xdr:row>51</xdr:row>
      <xdr:rowOff>142875</xdr:rowOff>
    </xdr:to>
    <xdr:cxnSp macro="">
      <xdr:nvCxnSpPr>
        <xdr:cNvPr id="52" name="51 Conector recto de flecha"/>
        <xdr:cNvCxnSpPr/>
      </xdr:nvCxnSpPr>
      <xdr:spPr>
        <a:xfrm>
          <a:off x="4267200" y="9105900"/>
          <a:ext cx="0" cy="4667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733425</xdr:colOff>
      <xdr:row>54</xdr:row>
      <xdr:rowOff>28575</xdr:rowOff>
    </xdr:from>
    <xdr:to>
      <xdr:col>5</xdr:col>
      <xdr:colOff>733425</xdr:colOff>
      <xdr:row>55</xdr:row>
      <xdr:rowOff>28575</xdr:rowOff>
    </xdr:to>
    <xdr:cxnSp macro="">
      <xdr:nvCxnSpPr>
        <xdr:cNvPr id="53" name="52 Conector recto de flecha"/>
        <xdr:cNvCxnSpPr/>
      </xdr:nvCxnSpPr>
      <xdr:spPr>
        <a:xfrm>
          <a:off x="4286250" y="10029825"/>
          <a:ext cx="0" cy="1905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view="pageLayout" topLeftCell="A34" workbookViewId="0">
      <selection activeCell="A47" sqref="A47:A48"/>
    </sheetView>
  </sheetViews>
  <sheetFormatPr baseColWidth="10" defaultColWidth="11.5703125" defaultRowHeight="15"/>
  <cols>
    <col min="1" max="1" width="14.140625" style="1" customWidth="1"/>
    <col min="2" max="2" width="28.85546875" style="1" customWidth="1"/>
    <col min="3" max="3" width="41.28515625" style="1" customWidth="1"/>
    <col min="4" max="5" width="11.5703125" style="1"/>
    <col min="6" max="6" width="15.7109375" style="1" customWidth="1"/>
    <col min="7" max="16384" width="11.5703125" style="1"/>
  </cols>
  <sheetData>
    <row r="1" spans="1:6" ht="15.75">
      <c r="A1" s="17" t="s">
        <v>13</v>
      </c>
      <c r="C1" s="17"/>
    </row>
    <row r="2" spans="1:6" ht="15.75" thickBot="1"/>
    <row r="3" spans="1:6">
      <c r="A3" s="118" t="s">
        <v>123</v>
      </c>
      <c r="B3" s="119"/>
      <c r="C3" s="119"/>
      <c r="D3" s="119"/>
      <c r="E3" s="119"/>
      <c r="F3" s="120"/>
    </row>
    <row r="4" spans="1:6" ht="15.75" thickBot="1">
      <c r="A4" s="121"/>
      <c r="B4" s="122"/>
      <c r="C4" s="122"/>
      <c r="D4" s="122"/>
      <c r="E4" s="122"/>
      <c r="F4" s="123"/>
    </row>
    <row r="6" spans="1:6">
      <c r="A6" s="2" t="s">
        <v>0</v>
      </c>
    </row>
    <row r="7" spans="1:6">
      <c r="A7" s="2"/>
    </row>
    <row r="8" spans="1:6">
      <c r="A8" s="136" t="s">
        <v>1</v>
      </c>
      <c r="B8" s="137"/>
      <c r="C8" s="134" t="s">
        <v>2</v>
      </c>
      <c r="D8" s="124" t="s">
        <v>103</v>
      </c>
      <c r="E8" s="125"/>
      <c r="F8" s="126"/>
    </row>
    <row r="9" spans="1:6">
      <c r="A9" s="138"/>
      <c r="B9" s="139"/>
      <c r="C9" s="135"/>
      <c r="D9" s="131" t="s">
        <v>104</v>
      </c>
      <c r="E9" s="132"/>
      <c r="F9" s="133"/>
    </row>
    <row r="10" spans="1:6">
      <c r="A10" s="97"/>
      <c r="B10" s="99"/>
      <c r="C10" s="32" t="s">
        <v>117</v>
      </c>
      <c r="D10" s="97" t="s">
        <v>113</v>
      </c>
      <c r="E10" s="98"/>
      <c r="F10" s="99"/>
    </row>
    <row r="11" spans="1:6">
      <c r="A11" s="129"/>
      <c r="B11" s="130"/>
      <c r="C11" s="33" t="s">
        <v>122</v>
      </c>
      <c r="D11" s="100" t="s">
        <v>114</v>
      </c>
      <c r="E11" s="101"/>
      <c r="F11" s="102"/>
    </row>
    <row r="12" spans="1:6">
      <c r="A12" s="127" t="s">
        <v>11</v>
      </c>
      <c r="B12" s="128"/>
      <c r="C12" s="33" t="s">
        <v>118</v>
      </c>
      <c r="D12" s="100" t="s">
        <v>115</v>
      </c>
      <c r="E12" s="101"/>
      <c r="F12" s="102"/>
    </row>
    <row r="13" spans="1:6">
      <c r="A13" s="127" t="s">
        <v>12</v>
      </c>
      <c r="B13" s="128"/>
      <c r="C13" s="34" t="s">
        <v>120</v>
      </c>
      <c r="D13" s="103" t="s">
        <v>116</v>
      </c>
      <c r="E13" s="104"/>
      <c r="F13" s="105"/>
    </row>
    <row r="14" spans="1:6">
      <c r="A14" s="129"/>
      <c r="B14" s="130"/>
      <c r="C14" s="33" t="s">
        <v>121</v>
      </c>
      <c r="D14" s="106" t="s">
        <v>165</v>
      </c>
      <c r="E14" s="107"/>
      <c r="F14" s="108"/>
    </row>
    <row r="15" spans="1:6">
      <c r="A15" s="24"/>
      <c r="B15" s="28"/>
      <c r="C15" s="34" t="s">
        <v>119</v>
      </c>
      <c r="D15" s="14"/>
      <c r="E15" s="14"/>
      <c r="F15" s="28"/>
    </row>
    <row r="16" spans="1:6">
      <c r="A16" s="25"/>
      <c r="B16" s="29"/>
      <c r="C16" s="35" t="s">
        <v>165</v>
      </c>
      <c r="D16" s="26" t="s">
        <v>112</v>
      </c>
      <c r="E16" s="26"/>
      <c r="F16" s="27"/>
    </row>
    <row r="17" spans="1:6">
      <c r="A17" s="109" t="s">
        <v>3</v>
      </c>
      <c r="B17" s="110"/>
      <c r="C17" s="18" t="s">
        <v>106</v>
      </c>
      <c r="D17" s="21" t="s">
        <v>109</v>
      </c>
      <c r="E17" s="21"/>
      <c r="F17" s="22"/>
    </row>
    <row r="18" spans="1:6">
      <c r="A18" s="111"/>
      <c r="B18" s="112"/>
      <c r="C18" s="19" t="s">
        <v>111</v>
      </c>
      <c r="D18" s="5" t="s">
        <v>110</v>
      </c>
      <c r="E18" s="5"/>
      <c r="F18" s="23"/>
    </row>
    <row r="19" spans="1:6">
      <c r="A19" s="111"/>
      <c r="B19" s="112"/>
      <c r="C19" s="19" t="s">
        <v>107</v>
      </c>
      <c r="D19" s="5"/>
      <c r="E19" s="5"/>
      <c r="F19" s="23"/>
    </row>
    <row r="20" spans="1:6">
      <c r="A20" s="113"/>
      <c r="B20" s="114"/>
      <c r="C20" s="20" t="s">
        <v>108</v>
      </c>
      <c r="D20" s="26"/>
      <c r="E20" s="26"/>
      <c r="F20" s="27"/>
    </row>
    <row r="21" spans="1:6">
      <c r="A21" s="109" t="s">
        <v>4</v>
      </c>
      <c r="B21" s="115"/>
      <c r="C21" s="22" t="s">
        <v>124</v>
      </c>
      <c r="D21" s="36" t="s">
        <v>130</v>
      </c>
      <c r="E21" s="21"/>
      <c r="F21" s="22"/>
    </row>
    <row r="22" spans="1:6">
      <c r="A22" s="111"/>
      <c r="B22" s="116"/>
      <c r="C22" s="23" t="s">
        <v>125</v>
      </c>
      <c r="D22" s="37" t="s">
        <v>132</v>
      </c>
      <c r="E22" s="5"/>
      <c r="F22" s="23"/>
    </row>
    <row r="23" spans="1:6">
      <c r="A23" s="111"/>
      <c r="B23" s="116"/>
      <c r="C23" s="23" t="s">
        <v>129</v>
      </c>
      <c r="D23" s="37" t="s">
        <v>131</v>
      </c>
      <c r="E23" s="5"/>
      <c r="F23" s="23"/>
    </row>
    <row r="24" spans="1:6">
      <c r="A24" s="111"/>
      <c r="B24" s="116"/>
      <c r="C24" s="23" t="s">
        <v>126</v>
      </c>
      <c r="D24" s="37"/>
      <c r="E24" s="5"/>
      <c r="F24" s="23"/>
    </row>
    <row r="25" spans="1:6">
      <c r="A25" s="111"/>
      <c r="B25" s="116"/>
      <c r="C25" s="23" t="s">
        <v>127</v>
      </c>
      <c r="D25" s="37"/>
      <c r="E25" s="5"/>
      <c r="F25" s="23"/>
    </row>
    <row r="26" spans="1:6">
      <c r="A26" s="111"/>
      <c r="B26" s="116"/>
      <c r="C26" s="23" t="s">
        <v>128</v>
      </c>
      <c r="D26" s="37"/>
      <c r="E26" s="5"/>
      <c r="F26" s="23"/>
    </row>
    <row r="27" spans="1:6">
      <c r="A27" s="113"/>
      <c r="B27" s="117"/>
      <c r="C27" s="27" t="s">
        <v>133</v>
      </c>
      <c r="D27" s="38"/>
      <c r="E27" s="26"/>
      <c r="F27" s="27"/>
    </row>
    <row r="28" spans="1:6">
      <c r="A28" s="109" t="s">
        <v>5</v>
      </c>
      <c r="B28" s="115"/>
      <c r="C28" s="87" t="s">
        <v>134</v>
      </c>
      <c r="D28" s="89" t="s">
        <v>135</v>
      </c>
      <c r="E28" s="90"/>
      <c r="F28" s="91"/>
    </row>
    <row r="29" spans="1:6">
      <c r="A29" s="113"/>
      <c r="B29" s="117"/>
      <c r="C29" s="88"/>
      <c r="D29" s="92"/>
      <c r="E29" s="93"/>
      <c r="F29" s="94"/>
    </row>
    <row r="30" spans="1:6">
      <c r="A30" s="39" t="s">
        <v>100</v>
      </c>
      <c r="B30" s="42" t="s">
        <v>146</v>
      </c>
      <c r="C30" s="16" t="s">
        <v>6</v>
      </c>
      <c r="D30" s="96" t="s">
        <v>6</v>
      </c>
      <c r="E30" s="96"/>
      <c r="F30" s="96"/>
    </row>
    <row r="31" spans="1:6">
      <c r="A31" s="40" t="s">
        <v>99</v>
      </c>
      <c r="B31" s="42" t="s">
        <v>7</v>
      </c>
      <c r="C31" s="16" t="s">
        <v>6</v>
      </c>
      <c r="D31" s="96" t="s">
        <v>8</v>
      </c>
      <c r="E31" s="96"/>
      <c r="F31" s="96"/>
    </row>
    <row r="32" spans="1:6">
      <c r="A32" s="40" t="s">
        <v>101</v>
      </c>
      <c r="B32" s="42" t="s">
        <v>9</v>
      </c>
      <c r="C32" s="16" t="s">
        <v>6</v>
      </c>
      <c r="D32" s="96" t="s">
        <v>8</v>
      </c>
      <c r="E32" s="96"/>
      <c r="F32" s="96"/>
    </row>
    <row r="33" spans="1:6">
      <c r="A33" s="41" t="s">
        <v>102</v>
      </c>
      <c r="B33" s="42" t="s">
        <v>10</v>
      </c>
      <c r="C33" s="16" t="s">
        <v>6</v>
      </c>
      <c r="D33" s="96" t="s">
        <v>8</v>
      </c>
      <c r="E33" s="96"/>
      <c r="F33" s="96"/>
    </row>
    <row r="34" spans="1:6">
      <c r="A34" s="95" t="s">
        <v>105</v>
      </c>
      <c r="B34" s="95"/>
      <c r="C34" s="30" t="s">
        <v>139</v>
      </c>
      <c r="D34" s="43" t="s">
        <v>139</v>
      </c>
      <c r="E34" s="21"/>
      <c r="F34" s="22"/>
    </row>
    <row r="35" spans="1:6">
      <c r="A35" s="95"/>
      <c r="B35" s="95"/>
      <c r="C35" s="31" t="s">
        <v>141</v>
      </c>
      <c r="D35" s="44" t="s">
        <v>141</v>
      </c>
      <c r="E35" s="5"/>
      <c r="F35" s="23"/>
    </row>
    <row r="36" spans="1:6">
      <c r="A36" s="95"/>
      <c r="B36" s="95"/>
      <c r="C36" s="31" t="s">
        <v>142</v>
      </c>
      <c r="D36" s="44" t="s">
        <v>147</v>
      </c>
      <c r="E36" s="5"/>
      <c r="F36" s="23"/>
    </row>
    <row r="37" spans="1:6">
      <c r="A37" s="95"/>
      <c r="B37" s="95"/>
      <c r="C37" s="19" t="s">
        <v>145</v>
      </c>
      <c r="D37" s="37" t="s">
        <v>148</v>
      </c>
      <c r="E37" s="5"/>
      <c r="F37" s="23"/>
    </row>
    <row r="38" spans="1:6">
      <c r="A38" s="95"/>
      <c r="B38" s="95"/>
      <c r="C38" s="31" t="s">
        <v>143</v>
      </c>
      <c r="D38" s="44" t="s">
        <v>143</v>
      </c>
      <c r="E38" s="5"/>
      <c r="F38" s="23"/>
    </row>
    <row r="39" spans="1:6">
      <c r="A39" s="95"/>
      <c r="B39" s="95"/>
      <c r="C39" s="19" t="s">
        <v>144</v>
      </c>
      <c r="D39" s="37" t="s">
        <v>144</v>
      </c>
      <c r="E39" s="5"/>
      <c r="F39" s="23"/>
    </row>
    <row r="40" spans="1:6">
      <c r="A40" s="95"/>
      <c r="B40" s="95"/>
      <c r="C40" s="31" t="s">
        <v>140</v>
      </c>
      <c r="D40" s="44" t="s">
        <v>164</v>
      </c>
      <c r="E40" s="5"/>
      <c r="F40" s="23"/>
    </row>
    <row r="41" spans="1:6">
      <c r="A41" s="95"/>
      <c r="B41" s="95"/>
      <c r="C41" s="19" t="s">
        <v>136</v>
      </c>
      <c r="D41" s="37"/>
      <c r="E41" s="5"/>
      <c r="F41" s="23"/>
    </row>
    <row r="42" spans="1:6">
      <c r="A42" s="95"/>
      <c r="B42" s="95"/>
      <c r="C42" s="19" t="s">
        <v>137</v>
      </c>
      <c r="D42" s="37"/>
      <c r="E42" s="5"/>
      <c r="F42" s="23"/>
    </row>
    <row r="43" spans="1:6">
      <c r="A43" s="95"/>
      <c r="B43" s="95"/>
      <c r="C43" s="20" t="s">
        <v>138</v>
      </c>
      <c r="D43" s="38"/>
      <c r="E43" s="26"/>
      <c r="F43" s="27"/>
    </row>
    <row r="46" spans="1:6">
      <c r="A46" s="1" t="s">
        <v>166</v>
      </c>
    </row>
    <row r="47" spans="1:6">
      <c r="A47" s="1" t="s">
        <v>258</v>
      </c>
    </row>
    <row r="48" spans="1:6">
      <c r="A48" s="1" t="s">
        <v>259</v>
      </c>
    </row>
    <row r="50" spans="1:1">
      <c r="A50" s="6" t="s">
        <v>15</v>
      </c>
    </row>
    <row r="51" spans="1:1">
      <c r="A51" s="1" t="s">
        <v>16</v>
      </c>
    </row>
    <row r="52" spans="1:1">
      <c r="A52" s="1" t="s">
        <v>17</v>
      </c>
    </row>
  </sheetData>
  <mergeCells count="25">
    <mergeCell ref="A3:F4"/>
    <mergeCell ref="D8:F8"/>
    <mergeCell ref="A12:B12"/>
    <mergeCell ref="A13:B13"/>
    <mergeCell ref="A14:B14"/>
    <mergeCell ref="D9:F9"/>
    <mergeCell ref="C8:C9"/>
    <mergeCell ref="A8:B9"/>
    <mergeCell ref="A11:B11"/>
    <mergeCell ref="A10:B10"/>
    <mergeCell ref="C28:C29"/>
    <mergeCell ref="D28:F29"/>
    <mergeCell ref="A34:B43"/>
    <mergeCell ref="D30:F30"/>
    <mergeCell ref="D10:F10"/>
    <mergeCell ref="D11:F11"/>
    <mergeCell ref="D12:F12"/>
    <mergeCell ref="D13:F13"/>
    <mergeCell ref="D14:F14"/>
    <mergeCell ref="A17:B20"/>
    <mergeCell ref="D31:F31"/>
    <mergeCell ref="D32:F32"/>
    <mergeCell ref="D33:F33"/>
    <mergeCell ref="A21:B27"/>
    <mergeCell ref="A28:B29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&amp;L&amp;"-,Negrita"&amp;K00-044GUÍA DE TRABAJOS PRÁCTICOS.
UNIDAD III&amp;R&amp;"-,Negrita"&amp;K00-045Florencia I. Taier</oddHeader>
    <oddFooter>&amp;L&amp;G &amp;C&amp;"-,Negrita"&amp;K00-046UCC. FACEA. 
IMPUESTOS I. Cát. "B"&amp;R&amp;"-,Negrita"&amp;K00-046Página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9"/>
  <sheetViews>
    <sheetView tabSelected="1" view="pageLayout" topLeftCell="A161" workbookViewId="0">
      <selection activeCell="H169" sqref="H169"/>
    </sheetView>
  </sheetViews>
  <sheetFormatPr baseColWidth="10" defaultColWidth="11.5703125" defaultRowHeight="15"/>
  <cols>
    <col min="1" max="1" width="32.42578125" style="1" customWidth="1"/>
    <col min="2" max="2" width="12.28515625" style="1" bestFit="1" customWidth="1"/>
    <col min="3" max="3" width="3.28515625" style="1" customWidth="1"/>
    <col min="4" max="4" width="15.42578125" style="1" customWidth="1"/>
    <col min="5" max="5" width="3" style="1" customWidth="1"/>
    <col min="6" max="6" width="15.28515625" style="1" customWidth="1"/>
    <col min="7" max="7" width="3.28515625" style="1" customWidth="1"/>
    <col min="8" max="8" width="12.28515625" style="1" bestFit="1" customWidth="1"/>
    <col min="9" max="9" width="3.28515625" style="1" customWidth="1"/>
    <col min="10" max="10" width="12.28515625" style="1" bestFit="1" customWidth="1"/>
    <col min="11" max="11" width="3.28515625" style="1" customWidth="1"/>
    <col min="12" max="12" width="11.42578125" style="1" bestFit="1" customWidth="1"/>
    <col min="13" max="13" width="3.28515625" style="1" customWidth="1"/>
    <col min="14" max="16384" width="11.5703125" style="1"/>
  </cols>
  <sheetData>
    <row r="1" spans="1:13" ht="15.75">
      <c r="A1" s="3" t="s">
        <v>257</v>
      </c>
    </row>
    <row r="2" spans="1:13" ht="15.75" thickBot="1"/>
    <row r="3" spans="1:13">
      <c r="A3" s="118" t="s">
        <v>256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</row>
    <row r="4" spans="1:13" ht="15.75" thickBot="1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3"/>
    </row>
    <row r="6" spans="1:13">
      <c r="A6" s="2" t="s">
        <v>0</v>
      </c>
    </row>
    <row r="8" spans="1:13">
      <c r="A8" s="2" t="s">
        <v>255</v>
      </c>
    </row>
    <row r="9" spans="1:13" ht="15.75" thickBot="1">
      <c r="A9" s="2"/>
    </row>
    <row r="10" spans="1:13">
      <c r="A10" s="145" t="s">
        <v>241</v>
      </c>
      <c r="B10" s="81" t="s">
        <v>240</v>
      </c>
      <c r="C10" s="147" t="s">
        <v>237</v>
      </c>
      <c r="D10" s="81" t="s">
        <v>239</v>
      </c>
      <c r="E10" s="147" t="s">
        <v>237</v>
      </c>
      <c r="F10" s="81" t="s">
        <v>238</v>
      </c>
      <c r="G10" s="147" t="s">
        <v>237</v>
      </c>
      <c r="H10" s="140" t="s">
        <v>254</v>
      </c>
      <c r="I10" s="141"/>
      <c r="J10" s="142"/>
      <c r="K10" s="143"/>
      <c r="L10" s="143"/>
      <c r="M10" s="144"/>
    </row>
    <row r="11" spans="1:13" ht="15.75" customHeight="1" thickBot="1">
      <c r="A11" s="146"/>
      <c r="B11" s="80" t="s">
        <v>235</v>
      </c>
      <c r="C11" s="148"/>
      <c r="D11" s="80" t="s">
        <v>234</v>
      </c>
      <c r="E11" s="148"/>
      <c r="F11" s="80" t="s">
        <v>233</v>
      </c>
      <c r="G11" s="148"/>
      <c r="H11" s="79" t="s">
        <v>232</v>
      </c>
      <c r="I11" s="150" t="s">
        <v>231</v>
      </c>
      <c r="J11" s="78" t="s">
        <v>232</v>
      </c>
      <c r="K11" s="150" t="s">
        <v>231</v>
      </c>
      <c r="L11" s="78" t="s">
        <v>232</v>
      </c>
      <c r="M11" s="152" t="s">
        <v>231</v>
      </c>
    </row>
    <row r="12" spans="1:13" ht="27.75" customHeight="1" thickBot="1">
      <c r="A12" s="77" t="s">
        <v>230</v>
      </c>
      <c r="B12" s="76" t="s">
        <v>229</v>
      </c>
      <c r="C12" s="149"/>
      <c r="D12" s="76" t="s">
        <v>228</v>
      </c>
      <c r="E12" s="149"/>
      <c r="F12" s="76" t="s">
        <v>228</v>
      </c>
      <c r="G12" s="149"/>
      <c r="H12" s="75" t="s">
        <v>227</v>
      </c>
      <c r="I12" s="151"/>
      <c r="J12" s="74" t="s">
        <v>226</v>
      </c>
      <c r="K12" s="151"/>
      <c r="L12" s="74" t="s">
        <v>225</v>
      </c>
      <c r="M12" s="153"/>
    </row>
    <row r="13" spans="1:13">
      <c r="A13" s="73" t="s">
        <v>224</v>
      </c>
      <c r="B13" s="72"/>
      <c r="C13" s="71"/>
      <c r="D13" s="72"/>
      <c r="E13" s="71"/>
      <c r="F13" s="72"/>
      <c r="G13" s="71"/>
      <c r="H13" s="72"/>
      <c r="I13" s="71"/>
      <c r="J13" s="72"/>
      <c r="K13" s="71"/>
      <c r="L13" s="72"/>
      <c r="M13" s="71"/>
    </row>
    <row r="14" spans="1:13">
      <c r="A14" s="69" t="s">
        <v>223</v>
      </c>
      <c r="B14" s="68"/>
      <c r="C14" s="65"/>
      <c r="D14" s="68"/>
      <c r="E14" s="65"/>
      <c r="F14" s="68"/>
      <c r="G14" s="65"/>
      <c r="H14" s="68"/>
      <c r="I14" s="65"/>
      <c r="J14" s="68"/>
      <c r="K14" s="65"/>
      <c r="L14" s="68"/>
      <c r="M14" s="65"/>
    </row>
    <row r="15" spans="1:13">
      <c r="A15" s="69" t="s">
        <v>221</v>
      </c>
      <c r="B15" s="68">
        <v>30000</v>
      </c>
      <c r="C15" s="65">
        <v>1</v>
      </c>
      <c r="D15" s="68"/>
      <c r="E15" s="65"/>
      <c r="F15" s="68"/>
      <c r="G15" s="65"/>
      <c r="H15" s="68"/>
      <c r="I15" s="65"/>
      <c r="J15" s="68"/>
      <c r="K15" s="65"/>
      <c r="L15" s="68"/>
      <c r="M15" s="65"/>
    </row>
    <row r="16" spans="1:13">
      <c r="A16" s="69" t="s">
        <v>220</v>
      </c>
      <c r="B16" s="68">
        <v>10000</v>
      </c>
      <c r="C16" s="65">
        <v>1</v>
      </c>
      <c r="D16" s="68"/>
      <c r="E16" s="65"/>
      <c r="F16" s="68"/>
      <c r="G16" s="65"/>
      <c r="H16" s="68"/>
      <c r="I16" s="65"/>
      <c r="J16" s="68"/>
      <c r="K16" s="65"/>
      <c r="L16" s="68"/>
      <c r="M16" s="65"/>
    </row>
    <row r="17" spans="1:13">
      <c r="A17" s="69" t="s">
        <v>222</v>
      </c>
      <c r="B17" s="68"/>
      <c r="C17" s="65"/>
      <c r="D17" s="68"/>
      <c r="E17" s="65"/>
      <c r="F17" s="68"/>
      <c r="G17" s="65"/>
      <c r="H17" s="68"/>
      <c r="I17" s="65"/>
      <c r="J17" s="68"/>
      <c r="K17" s="65"/>
      <c r="L17" s="68"/>
      <c r="M17" s="65"/>
    </row>
    <row r="18" spans="1:13">
      <c r="A18" s="69" t="s">
        <v>221</v>
      </c>
      <c r="B18" s="68">
        <f>1500*6</f>
        <v>9000</v>
      </c>
      <c r="C18" s="65">
        <v>2</v>
      </c>
      <c r="D18" s="68"/>
      <c r="E18" s="65"/>
      <c r="F18" s="68"/>
      <c r="G18" s="65"/>
      <c r="H18" s="68"/>
      <c r="I18" s="65"/>
      <c r="J18" s="68"/>
      <c r="K18" s="65"/>
      <c r="L18" s="68"/>
      <c r="M18" s="65"/>
    </row>
    <row r="19" spans="1:13">
      <c r="A19" s="69" t="s">
        <v>220</v>
      </c>
      <c r="B19" s="68"/>
      <c r="C19" s="65"/>
      <c r="D19" s="68">
        <f>1500*4</f>
        <v>6000</v>
      </c>
      <c r="E19" s="65">
        <v>3</v>
      </c>
      <c r="F19" s="68"/>
      <c r="G19" s="65"/>
      <c r="H19" s="68"/>
      <c r="I19" s="65"/>
      <c r="J19" s="68"/>
      <c r="K19" s="65"/>
      <c r="L19" s="68"/>
      <c r="M19" s="65"/>
    </row>
    <row r="20" spans="1:13">
      <c r="A20" s="69" t="s">
        <v>219</v>
      </c>
      <c r="B20" s="68"/>
      <c r="C20" s="65"/>
      <c r="D20" s="68"/>
      <c r="E20" s="65"/>
      <c r="F20" s="68">
        <v>1500</v>
      </c>
      <c r="G20" s="65"/>
      <c r="H20" s="68">
        <v>500</v>
      </c>
      <c r="I20" s="65">
        <v>4</v>
      </c>
      <c r="J20" s="68">
        <v>500</v>
      </c>
      <c r="K20" s="65">
        <v>4</v>
      </c>
      <c r="L20" s="68">
        <v>500</v>
      </c>
      <c r="M20" s="65">
        <v>4</v>
      </c>
    </row>
    <row r="21" spans="1:13">
      <c r="A21" s="69" t="s">
        <v>218</v>
      </c>
      <c r="B21" s="68"/>
      <c r="C21" s="65"/>
      <c r="D21" s="68"/>
      <c r="E21" s="65"/>
      <c r="F21" s="68"/>
      <c r="G21" s="65"/>
      <c r="H21" s="68">
        <v>500</v>
      </c>
      <c r="I21" s="65">
        <v>5</v>
      </c>
      <c r="J21" s="68">
        <v>500</v>
      </c>
      <c r="K21" s="65">
        <v>5</v>
      </c>
      <c r="L21" s="68">
        <v>500</v>
      </c>
      <c r="M21" s="65">
        <v>5</v>
      </c>
    </row>
    <row r="22" spans="1:13">
      <c r="A22" s="70" t="s">
        <v>217</v>
      </c>
      <c r="B22" s="68"/>
      <c r="C22" s="65"/>
      <c r="D22" s="68"/>
      <c r="E22" s="65"/>
      <c r="F22" s="68"/>
      <c r="G22" s="65"/>
      <c r="H22" s="68">
        <f>4000*4</f>
        <v>16000</v>
      </c>
      <c r="I22" s="65">
        <v>6</v>
      </c>
      <c r="J22" s="68"/>
      <c r="K22" s="65"/>
      <c r="L22" s="68"/>
      <c r="M22" s="65"/>
    </row>
    <row r="23" spans="1:13">
      <c r="A23" s="67" t="s">
        <v>216</v>
      </c>
      <c r="B23" s="66">
        <f>SUM(B15:B21)</f>
        <v>49000</v>
      </c>
      <c r="C23" s="65"/>
      <c r="D23" s="66">
        <f>SUM(D15:D21)</f>
        <v>6000</v>
      </c>
      <c r="E23" s="65"/>
      <c r="F23" s="66">
        <v>0</v>
      </c>
      <c r="G23" s="65">
        <v>4</v>
      </c>
      <c r="H23" s="66">
        <f>SUM(H20:H22)</f>
        <v>17000</v>
      </c>
      <c r="I23" s="65"/>
      <c r="J23" s="66">
        <f>SUM(J15:J21)</f>
        <v>1000</v>
      </c>
      <c r="K23" s="65"/>
      <c r="L23" s="66">
        <f>SUM(L15:L21)</f>
        <v>1000</v>
      </c>
      <c r="M23" s="65"/>
    </row>
    <row r="24" spans="1:13">
      <c r="A24" s="69" t="s">
        <v>215</v>
      </c>
      <c r="B24" s="68"/>
      <c r="C24" s="65"/>
      <c r="D24" s="68"/>
      <c r="E24" s="65"/>
      <c r="F24" s="68"/>
      <c r="G24" s="65"/>
      <c r="H24" s="68"/>
      <c r="I24" s="65"/>
      <c r="J24" s="68"/>
      <c r="K24" s="65"/>
      <c r="L24" s="68"/>
      <c r="M24" s="65"/>
    </row>
    <row r="25" spans="1:13">
      <c r="A25" s="69" t="s">
        <v>214</v>
      </c>
      <c r="B25" s="68">
        <f>+(1296)*6</f>
        <v>7776</v>
      </c>
      <c r="C25" s="65">
        <v>7</v>
      </c>
      <c r="D25" s="68">
        <f>+F58</f>
        <v>6480</v>
      </c>
      <c r="E25" s="65">
        <v>7</v>
      </c>
      <c r="F25" s="68"/>
      <c r="G25" s="65"/>
      <c r="H25" s="68">
        <v>15552</v>
      </c>
      <c r="I25" s="65">
        <v>7</v>
      </c>
      <c r="J25" s="68">
        <v>15552</v>
      </c>
      <c r="K25" s="65">
        <v>7</v>
      </c>
      <c r="L25" s="68">
        <v>15552</v>
      </c>
      <c r="M25" s="65">
        <v>7</v>
      </c>
    </row>
    <row r="26" spans="1:13">
      <c r="A26" s="70" t="s">
        <v>253</v>
      </c>
      <c r="B26" s="68">
        <f>+(1296)*6</f>
        <v>7776</v>
      </c>
      <c r="C26" s="65">
        <v>8</v>
      </c>
      <c r="D26" s="68">
        <v>0</v>
      </c>
      <c r="E26" s="65">
        <v>8</v>
      </c>
      <c r="F26" s="68"/>
      <c r="G26" s="65"/>
      <c r="H26" s="68">
        <f>+H22</f>
        <v>16000</v>
      </c>
      <c r="I26" s="65">
        <v>8</v>
      </c>
      <c r="J26" s="68"/>
      <c r="K26" s="65"/>
      <c r="L26" s="68"/>
      <c r="M26" s="65"/>
    </row>
    <row r="27" spans="1:13">
      <c r="A27" s="69" t="s">
        <v>18</v>
      </c>
      <c r="B27" s="68">
        <f>+(1440)*6</f>
        <v>8640</v>
      </c>
      <c r="C27" s="65">
        <v>9</v>
      </c>
      <c r="D27" s="68">
        <f>+F88</f>
        <v>7200</v>
      </c>
      <c r="E27" s="65">
        <v>9</v>
      </c>
      <c r="F27" s="68"/>
      <c r="G27" s="65"/>
      <c r="H27" s="68"/>
      <c r="I27" s="65"/>
      <c r="J27" s="68"/>
      <c r="K27" s="65"/>
      <c r="L27" s="68"/>
      <c r="M27" s="65"/>
    </row>
    <row r="28" spans="1:13">
      <c r="A28" s="67" t="s">
        <v>212</v>
      </c>
      <c r="B28" s="66">
        <f>SUM(B25:B27)</f>
        <v>24192</v>
      </c>
      <c r="C28" s="65"/>
      <c r="D28" s="66">
        <f>SUM(D25:D27)</f>
        <v>13680</v>
      </c>
      <c r="E28" s="65"/>
      <c r="F28" s="66">
        <f>SUM(F25:F27)</f>
        <v>0</v>
      </c>
      <c r="G28" s="65"/>
      <c r="H28" s="66">
        <f>SUM(H25:H27)</f>
        <v>31552</v>
      </c>
      <c r="I28" s="65"/>
      <c r="J28" s="66">
        <f>SUM(J25:J27)</f>
        <v>15552</v>
      </c>
      <c r="K28" s="65"/>
      <c r="L28" s="66">
        <f>SUM(L25:L27)</f>
        <v>15552</v>
      </c>
      <c r="M28" s="65"/>
    </row>
    <row r="29" spans="1:13">
      <c r="A29" s="67" t="s">
        <v>211</v>
      </c>
      <c r="B29" s="66">
        <f>+B23-B28</f>
        <v>24808</v>
      </c>
      <c r="C29" s="65"/>
      <c r="D29" s="66">
        <v>0</v>
      </c>
      <c r="E29" s="65">
        <v>10</v>
      </c>
      <c r="F29" s="66">
        <f>+F23-F28</f>
        <v>0</v>
      </c>
      <c r="G29" s="65">
        <v>10</v>
      </c>
      <c r="H29" s="66">
        <f>0</f>
        <v>0</v>
      </c>
      <c r="I29" s="65">
        <v>10</v>
      </c>
      <c r="J29" s="66">
        <v>0</v>
      </c>
      <c r="K29" s="65">
        <v>10</v>
      </c>
      <c r="L29" s="66">
        <v>0</v>
      </c>
      <c r="M29" s="65">
        <v>10</v>
      </c>
    </row>
    <row r="30" spans="1:13">
      <c r="A30" s="67" t="s">
        <v>210</v>
      </c>
      <c r="B30" s="66">
        <f>2300+19%*(B29-20000)</f>
        <v>3213.52</v>
      </c>
      <c r="C30" s="65">
        <v>11</v>
      </c>
      <c r="D30" s="66">
        <v>0</v>
      </c>
      <c r="E30" s="65"/>
      <c r="F30" s="66">
        <v>0</v>
      </c>
      <c r="G30" s="65"/>
      <c r="H30" s="66">
        <v>0</v>
      </c>
      <c r="I30" s="65"/>
      <c r="J30" s="66">
        <v>0</v>
      </c>
      <c r="K30" s="65"/>
      <c r="L30" s="66">
        <v>0</v>
      </c>
      <c r="M30" s="65"/>
    </row>
    <row r="31" spans="1:13">
      <c r="A31" s="85"/>
      <c r="B31" s="84"/>
      <c r="C31" s="84"/>
      <c r="D31" s="84"/>
      <c r="E31" s="84"/>
      <c r="F31" s="84"/>
      <c r="G31" s="84"/>
      <c r="H31" s="84"/>
      <c r="I31" s="84"/>
      <c r="J31" s="84"/>
      <c r="K31" s="86"/>
      <c r="L31" s="84"/>
      <c r="M31" s="84"/>
    </row>
    <row r="32" spans="1:13">
      <c r="A32" s="85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4" spans="1:1">
      <c r="A34" s="2" t="s">
        <v>209</v>
      </c>
    </row>
    <row r="36" spans="1:1">
      <c r="A36" s="1" t="s">
        <v>252</v>
      </c>
    </row>
    <row r="38" spans="1:1">
      <c r="A38" s="1" t="s">
        <v>204</v>
      </c>
    </row>
    <row r="40" spans="1:1">
      <c r="A40" s="1" t="s">
        <v>203</v>
      </c>
    </row>
    <row r="41" spans="1:1">
      <c r="A41" s="1" t="s">
        <v>202</v>
      </c>
    </row>
    <row r="43" spans="1:1">
      <c r="A43" s="1" t="s">
        <v>201</v>
      </c>
    </row>
    <row r="44" spans="1:1">
      <c r="A44" s="1" t="s">
        <v>200</v>
      </c>
    </row>
    <row r="45" spans="1:1">
      <c r="A45" s="1" t="s">
        <v>199</v>
      </c>
    </row>
    <row r="46" spans="1:1">
      <c r="A46" s="1" t="s">
        <v>198</v>
      </c>
    </row>
    <row r="48" spans="1:1">
      <c r="A48" s="1" t="s">
        <v>197</v>
      </c>
    </row>
    <row r="49" spans="1:10">
      <c r="A49" s="1" t="s">
        <v>196</v>
      </c>
    </row>
    <row r="51" spans="1:10">
      <c r="A51" s="1" t="s">
        <v>195</v>
      </c>
      <c r="B51" s="1">
        <v>4000</v>
      </c>
      <c r="C51" s="52" t="s">
        <v>175</v>
      </c>
      <c r="D51" s="64">
        <v>4</v>
      </c>
      <c r="E51" s="63" t="s">
        <v>167</v>
      </c>
      <c r="F51" s="2">
        <f>+B51*D51</f>
        <v>16000</v>
      </c>
    </row>
    <row r="53" spans="1:10">
      <c r="A53" s="1" t="s">
        <v>251</v>
      </c>
    </row>
    <row r="55" spans="1:10">
      <c r="A55" s="52" t="s">
        <v>193</v>
      </c>
      <c r="B55" s="59">
        <v>15552</v>
      </c>
      <c r="C55" s="52" t="s">
        <v>175</v>
      </c>
      <c r="D55" s="58">
        <v>6</v>
      </c>
      <c r="E55" s="57" t="s">
        <v>174</v>
      </c>
      <c r="F55" s="56">
        <f>+(B55/B56)*D55</f>
        <v>7776</v>
      </c>
    </row>
    <row r="56" spans="1:10">
      <c r="A56" s="52" t="s">
        <v>182</v>
      </c>
      <c r="B56" s="55">
        <v>12</v>
      </c>
      <c r="C56" s="52"/>
      <c r="D56" s="52"/>
      <c r="E56" s="52"/>
    </row>
    <row r="57" spans="1:10">
      <c r="A57" s="52"/>
    </row>
    <row r="58" spans="1:10">
      <c r="A58" s="52" t="s">
        <v>193</v>
      </c>
      <c r="B58" s="59">
        <v>15552</v>
      </c>
      <c r="C58" s="52" t="s">
        <v>175</v>
      </c>
      <c r="D58" s="58">
        <v>5</v>
      </c>
      <c r="E58" s="57" t="s">
        <v>174</v>
      </c>
      <c r="F58" s="56">
        <f>+(B58/B59)*D58</f>
        <v>6480</v>
      </c>
    </row>
    <row r="59" spans="1:10">
      <c r="A59" s="52" t="s">
        <v>177</v>
      </c>
      <c r="B59" s="55">
        <v>12</v>
      </c>
      <c r="C59" s="52"/>
      <c r="D59" s="52"/>
      <c r="E59" s="52"/>
    </row>
    <row r="61" spans="1:10">
      <c r="A61" s="1" t="s">
        <v>250</v>
      </c>
    </row>
    <row r="63" spans="1:10">
      <c r="A63" s="52" t="s">
        <v>189</v>
      </c>
      <c r="B63" s="1" t="s">
        <v>249</v>
      </c>
      <c r="F63" s="59">
        <v>15552</v>
      </c>
      <c r="G63" s="52" t="s">
        <v>175</v>
      </c>
      <c r="H63" s="58">
        <v>6</v>
      </c>
      <c r="I63" s="57" t="s">
        <v>174</v>
      </c>
      <c r="J63" s="56">
        <f>+(F63/F64)*H63</f>
        <v>7776</v>
      </c>
    </row>
    <row r="64" spans="1:10">
      <c r="A64" s="52" t="s">
        <v>182</v>
      </c>
      <c r="F64" s="55">
        <v>12</v>
      </c>
      <c r="G64" s="52"/>
      <c r="H64" s="52"/>
      <c r="I64" s="52"/>
    </row>
    <row r="65" spans="1:10">
      <c r="A65" s="52"/>
    </row>
    <row r="66" spans="1:10">
      <c r="A66" s="52" t="s">
        <v>189</v>
      </c>
      <c r="B66" s="1" t="s">
        <v>248</v>
      </c>
    </row>
    <row r="67" spans="1:10">
      <c r="A67" s="52" t="s">
        <v>177</v>
      </c>
    </row>
    <row r="68" spans="1:10">
      <c r="A68" s="52" t="s">
        <v>247</v>
      </c>
    </row>
    <row r="69" spans="1:10">
      <c r="A69" s="52"/>
    </row>
    <row r="70" spans="1:10">
      <c r="A70" s="52" t="s">
        <v>189</v>
      </c>
      <c r="B70" s="52" t="s">
        <v>246</v>
      </c>
      <c r="D70" s="56">
        <v>16000</v>
      </c>
      <c r="E70" s="60" t="s">
        <v>178</v>
      </c>
      <c r="F70" s="83">
        <v>74649.600000000006</v>
      </c>
      <c r="G70" s="52"/>
      <c r="H70" s="58"/>
      <c r="I70" s="57"/>
      <c r="J70" s="56"/>
    </row>
    <row r="71" spans="1:10">
      <c r="A71" s="52" t="s">
        <v>177</v>
      </c>
      <c r="B71" s="52" t="s">
        <v>245</v>
      </c>
      <c r="D71" s="52"/>
      <c r="F71" s="55"/>
      <c r="G71" s="52"/>
      <c r="H71" s="52"/>
      <c r="I71" s="52"/>
    </row>
    <row r="72" spans="1:10">
      <c r="A72" s="52" t="s">
        <v>187</v>
      </c>
      <c r="D72" s="56">
        <v>16000</v>
      </c>
      <c r="E72" s="1" t="s">
        <v>244</v>
      </c>
      <c r="F72" s="82">
        <v>15552</v>
      </c>
    </row>
    <row r="74" spans="1:10">
      <c r="A74" s="1" t="s">
        <v>186</v>
      </c>
    </row>
    <row r="75" spans="1:10">
      <c r="A75" s="1" t="s">
        <v>185</v>
      </c>
    </row>
    <row r="76" spans="1:10">
      <c r="A76" s="1" t="s">
        <v>184</v>
      </c>
    </row>
    <row r="77" spans="1:10">
      <c r="F77" s="1" t="s">
        <v>181</v>
      </c>
    </row>
    <row r="78" spans="1:10">
      <c r="A78" s="52" t="s">
        <v>180</v>
      </c>
      <c r="B78" s="1" t="s">
        <v>183</v>
      </c>
      <c r="C78" s="61"/>
      <c r="E78" s="60" t="s">
        <v>178</v>
      </c>
      <c r="F78" s="59">
        <v>15552</v>
      </c>
      <c r="G78" s="52" t="s">
        <v>175</v>
      </c>
      <c r="H78" s="58">
        <v>6</v>
      </c>
      <c r="I78" s="57" t="s">
        <v>174</v>
      </c>
      <c r="J78" s="56">
        <f>+(F78/F79)*H78</f>
        <v>7776</v>
      </c>
    </row>
    <row r="79" spans="1:10">
      <c r="A79" s="52" t="s">
        <v>182</v>
      </c>
      <c r="F79" s="55">
        <v>12</v>
      </c>
      <c r="G79" s="52"/>
      <c r="H79" s="52"/>
      <c r="I79" s="52"/>
    </row>
    <row r="80" spans="1:10">
      <c r="A80" s="52"/>
      <c r="B80" s="1" t="s">
        <v>176</v>
      </c>
    </row>
    <row r="81" spans="1:10">
      <c r="B81" s="59">
        <v>17280</v>
      </c>
      <c r="C81" s="52" t="s">
        <v>175</v>
      </c>
      <c r="D81" s="58">
        <v>6</v>
      </c>
      <c r="E81" s="57" t="s">
        <v>174</v>
      </c>
      <c r="F81" s="56">
        <f>+(B81/B82)*D81</f>
        <v>8640</v>
      </c>
      <c r="G81" s="1" t="s">
        <v>173</v>
      </c>
    </row>
    <row r="82" spans="1:10">
      <c r="B82" s="55">
        <v>12</v>
      </c>
      <c r="C82" s="52"/>
      <c r="D82" s="52"/>
      <c r="E82" s="52"/>
    </row>
    <row r="84" spans="1:10">
      <c r="F84" s="1" t="s">
        <v>181</v>
      </c>
    </row>
    <row r="85" spans="1:10">
      <c r="A85" s="52" t="s">
        <v>180</v>
      </c>
      <c r="B85" s="1" t="s">
        <v>183</v>
      </c>
      <c r="C85" s="61"/>
      <c r="E85" s="60" t="s">
        <v>178</v>
      </c>
      <c r="F85" s="59">
        <v>15552</v>
      </c>
      <c r="G85" s="52" t="s">
        <v>175</v>
      </c>
      <c r="H85" s="58">
        <v>5</v>
      </c>
      <c r="I85" s="57" t="s">
        <v>174</v>
      </c>
      <c r="J85" s="56">
        <f>+(F85/F86)*H85</f>
        <v>6480</v>
      </c>
    </row>
    <row r="86" spans="1:10">
      <c r="A86" s="52" t="s">
        <v>177</v>
      </c>
      <c r="F86" s="55">
        <v>12</v>
      </c>
      <c r="G86" s="52"/>
      <c r="H86" s="52"/>
      <c r="I86" s="52"/>
    </row>
    <row r="87" spans="1:10">
      <c r="A87" s="52"/>
      <c r="B87" s="1" t="s">
        <v>176</v>
      </c>
    </row>
    <row r="88" spans="1:10">
      <c r="B88" s="59">
        <v>17280</v>
      </c>
      <c r="C88" s="52" t="s">
        <v>175</v>
      </c>
      <c r="D88" s="58">
        <v>5</v>
      </c>
      <c r="E88" s="57" t="s">
        <v>174</v>
      </c>
      <c r="F88" s="56">
        <f>+(B88/B89)*D88</f>
        <v>7200</v>
      </c>
      <c r="G88" s="1" t="s">
        <v>173</v>
      </c>
    </row>
    <row r="89" spans="1:10">
      <c r="B89" s="55">
        <v>12</v>
      </c>
      <c r="C89" s="52"/>
      <c r="D89" s="52"/>
      <c r="E89" s="52"/>
    </row>
    <row r="91" spans="1:10">
      <c r="A91" s="1" t="s">
        <v>172</v>
      </c>
    </row>
    <row r="93" spans="1:10">
      <c r="A93" s="1" t="s">
        <v>171</v>
      </c>
    </row>
    <row r="94" spans="1:10">
      <c r="A94" s="1" t="s">
        <v>170</v>
      </c>
      <c r="B94" s="1" t="s">
        <v>169</v>
      </c>
    </row>
    <row r="95" spans="1:10">
      <c r="A95" s="1">
        <f>+B29</f>
        <v>24808</v>
      </c>
      <c r="B95" s="1" t="s">
        <v>243</v>
      </c>
    </row>
    <row r="96" spans="1:10">
      <c r="A96" s="8" t="s">
        <v>167</v>
      </c>
      <c r="B96" s="54">
        <f>2300+19%*(24808-20000)</f>
        <v>3213.52</v>
      </c>
    </row>
    <row r="99" spans="1:13">
      <c r="A99" s="2" t="s">
        <v>0</v>
      </c>
    </row>
    <row r="101" spans="1:13">
      <c r="A101" s="2" t="s">
        <v>242</v>
      </c>
    </row>
    <row r="102" spans="1:13" ht="15.75" thickBot="1">
      <c r="A102" s="2"/>
    </row>
    <row r="103" spans="1:13">
      <c r="A103" s="145" t="s">
        <v>241</v>
      </c>
      <c r="B103" s="81" t="s">
        <v>240</v>
      </c>
      <c r="C103" s="147" t="s">
        <v>237</v>
      </c>
      <c r="D103" s="81" t="s">
        <v>239</v>
      </c>
      <c r="E103" s="147" t="s">
        <v>237</v>
      </c>
      <c r="F103" s="81" t="s">
        <v>238</v>
      </c>
      <c r="G103" s="147" t="s">
        <v>237</v>
      </c>
      <c r="H103" s="140" t="s">
        <v>236</v>
      </c>
      <c r="I103" s="141"/>
      <c r="J103" s="142"/>
      <c r="K103" s="143"/>
      <c r="L103" s="143"/>
      <c r="M103" s="144"/>
    </row>
    <row r="104" spans="1:13" ht="15.75" thickBot="1">
      <c r="A104" s="146"/>
      <c r="B104" s="80" t="s">
        <v>235</v>
      </c>
      <c r="C104" s="148"/>
      <c r="D104" s="80" t="s">
        <v>234</v>
      </c>
      <c r="E104" s="148"/>
      <c r="F104" s="80" t="s">
        <v>233</v>
      </c>
      <c r="G104" s="148"/>
      <c r="H104" s="79" t="s">
        <v>232</v>
      </c>
      <c r="I104" s="150" t="s">
        <v>231</v>
      </c>
      <c r="J104" s="78" t="s">
        <v>232</v>
      </c>
      <c r="K104" s="150" t="s">
        <v>231</v>
      </c>
      <c r="L104" s="78" t="s">
        <v>232</v>
      </c>
      <c r="M104" s="152" t="s">
        <v>231</v>
      </c>
    </row>
    <row r="105" spans="1:13" ht="26.25" customHeight="1" thickBot="1">
      <c r="A105" s="77" t="s">
        <v>230</v>
      </c>
      <c r="B105" s="76" t="s">
        <v>229</v>
      </c>
      <c r="C105" s="149"/>
      <c r="D105" s="76" t="s">
        <v>228</v>
      </c>
      <c r="E105" s="149"/>
      <c r="F105" s="76" t="s">
        <v>228</v>
      </c>
      <c r="G105" s="149"/>
      <c r="H105" s="75" t="s">
        <v>227</v>
      </c>
      <c r="I105" s="151"/>
      <c r="J105" s="74" t="s">
        <v>226</v>
      </c>
      <c r="K105" s="151"/>
      <c r="L105" s="74" t="s">
        <v>225</v>
      </c>
      <c r="M105" s="153"/>
    </row>
    <row r="106" spans="1:13">
      <c r="A106" s="73" t="s">
        <v>224</v>
      </c>
      <c r="B106" s="72"/>
      <c r="C106" s="71"/>
      <c r="D106" s="72"/>
      <c r="E106" s="71"/>
      <c r="F106" s="72"/>
      <c r="G106" s="71"/>
      <c r="H106" s="72"/>
      <c r="I106" s="71"/>
      <c r="J106" s="72"/>
      <c r="K106" s="71"/>
      <c r="L106" s="72"/>
      <c r="M106" s="71"/>
    </row>
    <row r="107" spans="1:13">
      <c r="A107" s="69" t="s">
        <v>223</v>
      </c>
      <c r="B107" s="68"/>
      <c r="C107" s="65"/>
      <c r="D107" s="68"/>
      <c r="E107" s="65"/>
      <c r="F107" s="68"/>
      <c r="G107" s="65"/>
      <c r="H107" s="68"/>
      <c r="I107" s="65"/>
      <c r="J107" s="68"/>
      <c r="K107" s="65"/>
      <c r="L107" s="68"/>
      <c r="M107" s="65"/>
    </row>
    <row r="108" spans="1:13">
      <c r="A108" s="69" t="s">
        <v>221</v>
      </c>
      <c r="B108" s="68">
        <v>30000</v>
      </c>
      <c r="C108" s="65">
        <v>1</v>
      </c>
      <c r="D108" s="68"/>
      <c r="E108" s="65"/>
      <c r="F108" s="68"/>
      <c r="G108" s="65"/>
      <c r="H108" s="68"/>
      <c r="I108" s="65"/>
      <c r="J108" s="68"/>
      <c r="K108" s="65"/>
      <c r="L108" s="68"/>
      <c r="M108" s="65"/>
    </row>
    <row r="109" spans="1:13">
      <c r="A109" s="69" t="s">
        <v>220</v>
      </c>
      <c r="B109" s="68"/>
      <c r="C109" s="65"/>
      <c r="D109" s="68">
        <v>5000</v>
      </c>
      <c r="E109" s="65">
        <v>1</v>
      </c>
      <c r="F109" s="68"/>
      <c r="G109" s="65"/>
      <c r="H109" s="68">
        <v>5000</v>
      </c>
      <c r="I109" s="65">
        <v>1</v>
      </c>
      <c r="J109" s="68"/>
      <c r="K109" s="65"/>
      <c r="L109" s="68"/>
      <c r="M109" s="65"/>
    </row>
    <row r="110" spans="1:13">
      <c r="A110" s="69" t="s">
        <v>222</v>
      </c>
      <c r="B110" s="68"/>
      <c r="C110" s="65"/>
      <c r="D110" s="68"/>
      <c r="E110" s="65"/>
      <c r="F110" s="68"/>
      <c r="G110" s="65"/>
      <c r="H110" s="68"/>
      <c r="I110" s="65"/>
      <c r="J110" s="68"/>
      <c r="K110" s="65"/>
      <c r="L110" s="68"/>
      <c r="M110" s="65"/>
    </row>
    <row r="111" spans="1:13">
      <c r="A111" s="69" t="s">
        <v>221</v>
      </c>
      <c r="B111" s="68">
        <f>1500*6</f>
        <v>9000</v>
      </c>
      <c r="C111" s="65">
        <v>2</v>
      </c>
      <c r="D111" s="68"/>
      <c r="E111" s="65"/>
      <c r="F111" s="68"/>
      <c r="G111" s="65"/>
      <c r="H111" s="68"/>
      <c r="I111" s="65"/>
      <c r="J111" s="68"/>
      <c r="K111" s="65"/>
      <c r="L111" s="68"/>
      <c r="M111" s="65"/>
    </row>
    <row r="112" spans="1:13">
      <c r="A112" s="69" t="s">
        <v>220</v>
      </c>
      <c r="B112" s="68"/>
      <c r="C112" s="65"/>
      <c r="D112" s="68">
        <f>1500*4</f>
        <v>6000</v>
      </c>
      <c r="E112" s="65">
        <v>3</v>
      </c>
      <c r="F112" s="68"/>
      <c r="G112" s="65"/>
      <c r="H112" s="68"/>
      <c r="I112" s="65"/>
      <c r="J112" s="68"/>
      <c r="K112" s="65"/>
      <c r="L112" s="68"/>
      <c r="M112" s="65"/>
    </row>
    <row r="113" spans="1:13">
      <c r="A113" s="69" t="s">
        <v>219</v>
      </c>
      <c r="B113" s="68"/>
      <c r="C113" s="65"/>
      <c r="D113" s="68"/>
      <c r="E113" s="65"/>
      <c r="F113" s="68">
        <v>1500</v>
      </c>
      <c r="G113" s="65"/>
      <c r="H113" s="68">
        <v>500</v>
      </c>
      <c r="I113" s="65">
        <v>4</v>
      </c>
      <c r="J113" s="68">
        <v>500</v>
      </c>
      <c r="K113" s="65">
        <v>4</v>
      </c>
      <c r="L113" s="68">
        <v>500</v>
      </c>
      <c r="M113" s="65">
        <v>4</v>
      </c>
    </row>
    <row r="114" spans="1:13">
      <c r="A114" s="69" t="s">
        <v>218</v>
      </c>
      <c r="B114" s="68"/>
      <c r="C114" s="65"/>
      <c r="D114" s="68"/>
      <c r="E114" s="65"/>
      <c r="F114" s="68"/>
      <c r="G114" s="65"/>
      <c r="H114" s="68">
        <v>500</v>
      </c>
      <c r="I114" s="65">
        <v>5</v>
      </c>
      <c r="J114" s="68">
        <v>500</v>
      </c>
      <c r="K114" s="65">
        <v>5</v>
      </c>
      <c r="L114" s="68">
        <v>500</v>
      </c>
      <c r="M114" s="65">
        <v>5</v>
      </c>
    </row>
    <row r="115" spans="1:13">
      <c r="A115" s="70" t="s">
        <v>217</v>
      </c>
      <c r="B115" s="68"/>
      <c r="C115" s="65"/>
      <c r="D115" s="68"/>
      <c r="E115" s="65"/>
      <c r="F115" s="68"/>
      <c r="G115" s="65"/>
      <c r="H115" s="68">
        <f>4000*4</f>
        <v>16000</v>
      </c>
      <c r="I115" s="65">
        <v>6</v>
      </c>
      <c r="J115" s="68"/>
      <c r="K115" s="65"/>
      <c r="L115" s="68"/>
      <c r="M115" s="65"/>
    </row>
    <row r="116" spans="1:13">
      <c r="A116" s="67" t="s">
        <v>216</v>
      </c>
      <c r="B116" s="66">
        <f>SUM(B106:B114)</f>
        <v>39000</v>
      </c>
      <c r="C116" s="65"/>
      <c r="D116" s="66">
        <f>SUM(D106:D114)</f>
        <v>11000</v>
      </c>
      <c r="E116" s="65"/>
      <c r="F116" s="66">
        <v>0</v>
      </c>
      <c r="G116" s="65">
        <v>4</v>
      </c>
      <c r="H116" s="66">
        <f>SUM(H107:H115)</f>
        <v>22000</v>
      </c>
      <c r="I116" s="65"/>
      <c r="J116" s="66">
        <f>SUM(J106:J114)</f>
        <v>1000</v>
      </c>
      <c r="K116" s="65"/>
      <c r="L116" s="66">
        <f>SUM(L106:L114)</f>
        <v>1000</v>
      </c>
      <c r="M116" s="65"/>
    </row>
    <row r="117" spans="1:13">
      <c r="A117" s="69" t="s">
        <v>215</v>
      </c>
      <c r="B117" s="68"/>
      <c r="C117" s="65"/>
      <c r="D117" s="68"/>
      <c r="E117" s="65"/>
      <c r="F117" s="68"/>
      <c r="G117" s="65"/>
      <c r="H117" s="68"/>
      <c r="I117" s="65"/>
      <c r="J117" s="68"/>
      <c r="K117" s="65"/>
      <c r="L117" s="68"/>
      <c r="M117" s="65"/>
    </row>
    <row r="118" spans="1:13">
      <c r="A118" s="69" t="s">
        <v>214</v>
      </c>
      <c r="B118" s="68">
        <v>7776</v>
      </c>
      <c r="C118" s="65">
        <v>7</v>
      </c>
      <c r="D118" s="68">
        <f>+F158</f>
        <v>6480</v>
      </c>
      <c r="E118" s="65">
        <v>7</v>
      </c>
      <c r="F118" s="68">
        <v>0</v>
      </c>
      <c r="G118" s="65"/>
      <c r="H118" s="68">
        <v>15552</v>
      </c>
      <c r="I118" s="65">
        <v>7</v>
      </c>
      <c r="J118" s="68">
        <v>15552</v>
      </c>
      <c r="K118" s="65">
        <v>7</v>
      </c>
      <c r="L118" s="68">
        <v>15552</v>
      </c>
      <c r="M118" s="65">
        <v>7</v>
      </c>
    </row>
    <row r="119" spans="1:13">
      <c r="A119" s="70" t="s">
        <v>213</v>
      </c>
      <c r="B119" s="68">
        <f>+B118</f>
        <v>7776</v>
      </c>
      <c r="C119" s="65">
        <v>8</v>
      </c>
      <c r="D119" s="68">
        <v>5000</v>
      </c>
      <c r="E119" s="65">
        <v>8</v>
      </c>
      <c r="F119" s="68"/>
      <c r="G119" s="65"/>
      <c r="H119" s="68">
        <f>+H115</f>
        <v>16000</v>
      </c>
      <c r="I119" s="65">
        <v>8</v>
      </c>
      <c r="J119" s="68"/>
      <c r="K119" s="65"/>
      <c r="L119" s="68"/>
      <c r="M119" s="65"/>
    </row>
    <row r="120" spans="1:13">
      <c r="A120" s="69" t="s">
        <v>18</v>
      </c>
      <c r="B120" s="68">
        <v>8640</v>
      </c>
      <c r="C120" s="65">
        <v>9</v>
      </c>
      <c r="D120" s="68">
        <f>+F186</f>
        <v>7200</v>
      </c>
      <c r="E120" s="65">
        <v>9</v>
      </c>
      <c r="F120" s="68"/>
      <c r="G120" s="65"/>
      <c r="H120" s="68"/>
      <c r="I120" s="65"/>
      <c r="J120" s="68"/>
      <c r="K120" s="65"/>
      <c r="L120" s="68"/>
      <c r="M120" s="65"/>
    </row>
    <row r="121" spans="1:13">
      <c r="A121" s="67" t="s">
        <v>212</v>
      </c>
      <c r="B121" s="66">
        <f>SUM(B118:B120)</f>
        <v>24192</v>
      </c>
      <c r="C121" s="65"/>
      <c r="D121" s="66">
        <f>SUM(D118:D120)</f>
        <v>18680</v>
      </c>
      <c r="E121" s="65"/>
      <c r="F121" s="66">
        <f>SUM(F118:F120)</f>
        <v>0</v>
      </c>
      <c r="G121" s="65"/>
      <c r="H121" s="66">
        <f>SUM(H118:H120)</f>
        <v>31552</v>
      </c>
      <c r="I121" s="65"/>
      <c r="J121" s="66">
        <f>SUM(J118:J120)</f>
        <v>15552</v>
      </c>
      <c r="K121" s="65"/>
      <c r="L121" s="66">
        <f>SUM(L118:L120)</f>
        <v>15552</v>
      </c>
      <c r="M121" s="65">
        <v>10</v>
      </c>
    </row>
    <row r="122" spans="1:13">
      <c r="A122" s="67" t="s">
        <v>211</v>
      </c>
      <c r="B122" s="66">
        <f>+B116-B121</f>
        <v>14808</v>
      </c>
      <c r="C122" s="65"/>
      <c r="D122" s="66">
        <v>0</v>
      </c>
      <c r="E122" s="65">
        <v>10</v>
      </c>
      <c r="F122" s="66">
        <v>0</v>
      </c>
      <c r="G122" s="65">
        <v>10</v>
      </c>
      <c r="H122" s="66">
        <v>0</v>
      </c>
      <c r="I122" s="65">
        <v>10</v>
      </c>
      <c r="J122" s="66">
        <v>0</v>
      </c>
      <c r="K122" s="65">
        <v>10</v>
      </c>
      <c r="L122" s="66">
        <v>0</v>
      </c>
      <c r="M122" s="65">
        <v>9</v>
      </c>
    </row>
    <row r="123" spans="1:13">
      <c r="A123" s="67" t="s">
        <v>210</v>
      </c>
      <c r="B123" s="66">
        <v>1573.1200000000001</v>
      </c>
      <c r="C123" s="65">
        <v>11</v>
      </c>
      <c r="D123" s="66"/>
      <c r="E123" s="65"/>
      <c r="F123" s="66"/>
      <c r="G123" s="65"/>
      <c r="H123" s="66"/>
      <c r="I123" s="65"/>
      <c r="J123" s="66"/>
      <c r="K123" s="65"/>
      <c r="L123" s="66"/>
      <c r="M123" s="65"/>
    </row>
    <row r="131" spans="1:1">
      <c r="A131" s="2" t="s">
        <v>209</v>
      </c>
    </row>
    <row r="133" spans="1:1">
      <c r="A133" s="1" t="s">
        <v>208</v>
      </c>
    </row>
    <row r="134" spans="1:1">
      <c r="A134" s="1" t="s">
        <v>207</v>
      </c>
    </row>
    <row r="135" spans="1:1">
      <c r="A135" s="1" t="s">
        <v>206</v>
      </c>
    </row>
    <row r="136" spans="1:1">
      <c r="A136" s="1" t="s">
        <v>205</v>
      </c>
    </row>
    <row r="138" spans="1:1">
      <c r="A138" s="1" t="s">
        <v>204</v>
      </c>
    </row>
    <row r="140" spans="1:1">
      <c r="A140" s="1" t="s">
        <v>203</v>
      </c>
    </row>
    <row r="141" spans="1:1">
      <c r="A141" s="1" t="s">
        <v>202</v>
      </c>
    </row>
    <row r="143" spans="1:1">
      <c r="A143" s="1" t="s">
        <v>201</v>
      </c>
    </row>
    <row r="144" spans="1:1">
      <c r="A144" s="1" t="s">
        <v>200</v>
      </c>
    </row>
    <row r="145" spans="1:6">
      <c r="A145" s="1" t="s">
        <v>199</v>
      </c>
    </row>
    <row r="146" spans="1:6">
      <c r="A146" s="1" t="s">
        <v>198</v>
      </c>
    </row>
    <row r="148" spans="1:6">
      <c r="A148" s="1" t="s">
        <v>197</v>
      </c>
    </row>
    <row r="149" spans="1:6">
      <c r="A149" s="1" t="s">
        <v>196</v>
      </c>
    </row>
    <row r="151" spans="1:6">
      <c r="A151" s="1" t="s">
        <v>195</v>
      </c>
      <c r="B151" s="1">
        <v>4000</v>
      </c>
      <c r="C151" s="52" t="s">
        <v>175</v>
      </c>
      <c r="D151" s="64">
        <v>4</v>
      </c>
      <c r="E151" s="63" t="s">
        <v>167</v>
      </c>
      <c r="F151" s="2">
        <f>+B151*D151</f>
        <v>16000</v>
      </c>
    </row>
    <row r="152" spans="1:6">
      <c r="C152" s="52"/>
      <c r="D152" s="64"/>
      <c r="E152" s="63"/>
      <c r="F152" s="2"/>
    </row>
    <row r="153" spans="1:6">
      <c r="A153" s="1" t="s">
        <v>194</v>
      </c>
    </row>
    <row r="155" spans="1:6">
      <c r="A155" s="52" t="s">
        <v>193</v>
      </c>
      <c r="B155" s="59">
        <v>15552</v>
      </c>
      <c r="C155" s="52" t="s">
        <v>175</v>
      </c>
      <c r="D155" s="58">
        <v>6</v>
      </c>
      <c r="E155" s="57" t="s">
        <v>174</v>
      </c>
      <c r="F155" s="56">
        <f>+(B155/B156)*D155</f>
        <v>7776</v>
      </c>
    </row>
    <row r="156" spans="1:6">
      <c r="A156" s="52" t="s">
        <v>182</v>
      </c>
      <c r="B156" s="55">
        <v>12</v>
      </c>
      <c r="C156" s="52"/>
      <c r="D156" s="52"/>
      <c r="E156" s="52"/>
    </row>
    <row r="157" spans="1:6">
      <c r="A157" s="52"/>
    </row>
    <row r="158" spans="1:6">
      <c r="A158" s="52" t="s">
        <v>193</v>
      </c>
      <c r="B158" s="59">
        <v>15552</v>
      </c>
      <c r="C158" s="52" t="s">
        <v>175</v>
      </c>
      <c r="D158" s="58">
        <v>5</v>
      </c>
      <c r="E158" s="57" t="s">
        <v>174</v>
      </c>
      <c r="F158" s="56">
        <f>+(B158/B159)*D158</f>
        <v>6480</v>
      </c>
    </row>
    <row r="159" spans="1:6">
      <c r="A159" s="52" t="s">
        <v>177</v>
      </c>
      <c r="B159" s="55">
        <v>12</v>
      </c>
      <c r="C159" s="52"/>
      <c r="D159" s="52"/>
      <c r="E159" s="52"/>
    </row>
    <row r="161" spans="1:10">
      <c r="A161" s="1" t="s">
        <v>192</v>
      </c>
    </row>
    <row r="162" spans="1:10">
      <c r="A162" s="52" t="s">
        <v>189</v>
      </c>
      <c r="B162" s="1" t="s">
        <v>191</v>
      </c>
      <c r="F162" s="59">
        <v>15552</v>
      </c>
      <c r="G162" s="52" t="s">
        <v>175</v>
      </c>
      <c r="H162" s="58">
        <v>6</v>
      </c>
      <c r="I162" s="57" t="s">
        <v>174</v>
      </c>
      <c r="J162" s="56">
        <f>+(F162/F163)*H162</f>
        <v>7776</v>
      </c>
    </row>
    <row r="163" spans="1:10">
      <c r="A163" s="52" t="s">
        <v>182</v>
      </c>
      <c r="F163" s="55">
        <v>12</v>
      </c>
      <c r="G163" s="52"/>
      <c r="H163" s="52"/>
      <c r="I163" s="52"/>
    </row>
    <row r="164" spans="1:10">
      <c r="A164" s="52" t="s">
        <v>189</v>
      </c>
      <c r="B164" s="1" t="s">
        <v>188</v>
      </c>
      <c r="F164" s="59">
        <v>15552</v>
      </c>
      <c r="G164" s="52" t="s">
        <v>175</v>
      </c>
      <c r="H164" s="58">
        <v>5</v>
      </c>
      <c r="I164" s="57" t="s">
        <v>174</v>
      </c>
      <c r="J164" s="62">
        <f>+(F164/F165)*H164</f>
        <v>6480</v>
      </c>
    </row>
    <row r="165" spans="1:10">
      <c r="A165" s="52" t="s">
        <v>177</v>
      </c>
      <c r="F165" s="55">
        <v>12</v>
      </c>
      <c r="G165" s="52"/>
      <c r="H165" s="52"/>
      <c r="I165" s="52"/>
    </row>
    <row r="166" spans="1:10">
      <c r="A166" s="52" t="s">
        <v>190</v>
      </c>
    </row>
    <row r="167" spans="1:10">
      <c r="A167" s="52"/>
    </row>
    <row r="168" spans="1:10">
      <c r="A168" s="52" t="s">
        <v>189</v>
      </c>
      <c r="B168" s="53" t="s">
        <v>246</v>
      </c>
      <c r="D168" s="56">
        <v>16000</v>
      </c>
      <c r="E168" s="60" t="s">
        <v>178</v>
      </c>
      <c r="F168" s="83">
        <v>74649.600000000006</v>
      </c>
      <c r="G168" s="52"/>
      <c r="H168" s="58"/>
      <c r="I168" s="57"/>
      <c r="J168" s="56"/>
    </row>
    <row r="169" spans="1:10">
      <c r="A169" s="52" t="s">
        <v>177</v>
      </c>
      <c r="B169" s="53" t="s">
        <v>245</v>
      </c>
      <c r="D169" s="53"/>
      <c r="F169" s="55"/>
      <c r="G169" s="52"/>
      <c r="H169" s="52"/>
      <c r="I169" s="52"/>
    </row>
    <row r="170" spans="1:10">
      <c r="A170" s="52" t="s">
        <v>187</v>
      </c>
      <c r="D170" s="56">
        <v>16000</v>
      </c>
      <c r="E170" s="1" t="s">
        <v>244</v>
      </c>
      <c r="F170" s="82">
        <v>15552</v>
      </c>
    </row>
    <row r="172" spans="1:10">
      <c r="A172" s="1" t="s">
        <v>186</v>
      </c>
    </row>
    <row r="173" spans="1:10">
      <c r="A173" s="1" t="s">
        <v>185</v>
      </c>
    </row>
    <row r="174" spans="1:10">
      <c r="A174" s="1" t="s">
        <v>184</v>
      </c>
    </row>
    <row r="175" spans="1:10">
      <c r="F175" s="1" t="s">
        <v>181</v>
      </c>
    </row>
    <row r="176" spans="1:10">
      <c r="A176" s="52" t="s">
        <v>180</v>
      </c>
      <c r="B176" s="1" t="s">
        <v>183</v>
      </c>
      <c r="C176" s="61"/>
      <c r="E176" s="60" t="s">
        <v>178</v>
      </c>
      <c r="F176" s="59">
        <v>15552</v>
      </c>
      <c r="G176" s="52" t="s">
        <v>175</v>
      </c>
      <c r="H176" s="58">
        <v>6</v>
      </c>
      <c r="I176" s="57" t="s">
        <v>174</v>
      </c>
      <c r="J176" s="56">
        <f>+(F176/F177)*H176</f>
        <v>7776</v>
      </c>
    </row>
    <row r="177" spans="1:10">
      <c r="A177" s="52" t="s">
        <v>182</v>
      </c>
      <c r="F177" s="55">
        <v>12</v>
      </c>
      <c r="G177" s="52"/>
      <c r="H177" s="52"/>
      <c r="I177" s="52"/>
    </row>
    <row r="178" spans="1:10">
      <c r="A178" s="52"/>
      <c r="B178" s="1" t="s">
        <v>176</v>
      </c>
    </row>
    <row r="179" spans="1:10">
      <c r="B179" s="59">
        <v>17280</v>
      </c>
      <c r="C179" s="52" t="s">
        <v>175</v>
      </c>
      <c r="D179" s="58">
        <v>6</v>
      </c>
      <c r="E179" s="57" t="s">
        <v>174</v>
      </c>
      <c r="F179" s="56">
        <f>+(B179/B180)*D179</f>
        <v>8640</v>
      </c>
      <c r="G179" s="1" t="s">
        <v>173</v>
      </c>
    </row>
    <row r="180" spans="1:10">
      <c r="B180" s="55">
        <v>12</v>
      </c>
      <c r="C180" s="52"/>
      <c r="D180" s="52"/>
      <c r="E180" s="52"/>
    </row>
    <row r="182" spans="1:10">
      <c r="F182" s="1" t="s">
        <v>181</v>
      </c>
    </row>
    <row r="183" spans="1:10">
      <c r="A183" s="52" t="s">
        <v>180</v>
      </c>
      <c r="B183" s="1" t="s">
        <v>179</v>
      </c>
      <c r="C183" s="61"/>
      <c r="E183" s="60" t="s">
        <v>178</v>
      </c>
      <c r="F183" s="59">
        <v>15552</v>
      </c>
      <c r="G183" s="52" t="s">
        <v>175</v>
      </c>
      <c r="H183" s="58">
        <v>5</v>
      </c>
      <c r="I183" s="57" t="s">
        <v>174</v>
      </c>
      <c r="J183" s="56">
        <f>+(F183/F184)*H183</f>
        <v>6480</v>
      </c>
    </row>
    <row r="184" spans="1:10">
      <c r="A184" s="52" t="s">
        <v>177</v>
      </c>
      <c r="F184" s="55">
        <v>12</v>
      </c>
      <c r="G184" s="52"/>
      <c r="H184" s="52"/>
      <c r="I184" s="52"/>
    </row>
    <row r="185" spans="1:10">
      <c r="A185" s="52"/>
      <c r="B185" s="1" t="s">
        <v>176</v>
      </c>
    </row>
    <row r="186" spans="1:10">
      <c r="B186" s="59">
        <v>17280</v>
      </c>
      <c r="C186" s="52" t="s">
        <v>175</v>
      </c>
      <c r="D186" s="58">
        <v>5</v>
      </c>
      <c r="E186" s="57" t="s">
        <v>174</v>
      </c>
      <c r="F186" s="56">
        <f>+(B186/B187)*D186</f>
        <v>7200</v>
      </c>
      <c r="G186" s="1" t="s">
        <v>173</v>
      </c>
    </row>
    <row r="187" spans="1:10">
      <c r="B187" s="55">
        <v>12</v>
      </c>
      <c r="C187" s="52"/>
      <c r="D187" s="52"/>
      <c r="E187" s="52"/>
    </row>
    <row r="189" spans="1:10">
      <c r="A189" s="1" t="s">
        <v>172</v>
      </c>
    </row>
    <row r="191" spans="1:10">
      <c r="A191" s="1" t="s">
        <v>171</v>
      </c>
    </row>
    <row r="192" spans="1:10">
      <c r="A192" s="1" t="s">
        <v>170</v>
      </c>
      <c r="B192" s="1" t="s">
        <v>169</v>
      </c>
    </row>
    <row r="193" spans="1:2">
      <c r="A193" s="1">
        <f>+B122</f>
        <v>14808</v>
      </c>
      <c r="B193" s="1" t="s">
        <v>168</v>
      </c>
    </row>
    <row r="194" spans="1:2">
      <c r="A194" s="8" t="s">
        <v>167</v>
      </c>
      <c r="B194" s="54">
        <f>900+14%*(14808-10000)</f>
        <v>1573.1200000000001</v>
      </c>
    </row>
    <row r="197" spans="1:2">
      <c r="A197" s="1" t="s">
        <v>14</v>
      </c>
    </row>
    <row r="198" spans="1:2">
      <c r="A198" s="1" t="s">
        <v>258</v>
      </c>
    </row>
    <row r="199" spans="1:2">
      <c r="A199" s="1" t="s">
        <v>259</v>
      </c>
    </row>
  </sheetData>
  <mergeCells count="17">
    <mergeCell ref="I104:I105"/>
    <mergeCell ref="K104:K105"/>
    <mergeCell ref="M104:M105"/>
    <mergeCell ref="A103:A104"/>
    <mergeCell ref="H103:M103"/>
    <mergeCell ref="C103:C105"/>
    <mergeCell ref="E103:E105"/>
    <mergeCell ref="G103:G105"/>
    <mergeCell ref="A3:M4"/>
    <mergeCell ref="H10:M10"/>
    <mergeCell ref="A10:A11"/>
    <mergeCell ref="C10:C12"/>
    <mergeCell ref="E10:E12"/>
    <mergeCell ref="G10:G12"/>
    <mergeCell ref="I11:I12"/>
    <mergeCell ref="K11:K12"/>
    <mergeCell ref="M11:M12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&amp;L&amp;"-,Negrita"&amp;K00-043GUÍA DE TRABAJOS PRÁCTICOS.
UNIDAD III&amp;R&amp;"-,Negrita"&amp;K00-044Florencia I. Taier</oddHeader>
    <oddFooter>&amp;L&amp;G &amp;C&amp;"-,Negrita"&amp;K00-045UCC. FACEA. 
IMPUESTOS I. Cát. "B"&amp;R&amp;"-,Negrita"&amp;K00-045Página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view="pageLayout" workbookViewId="0">
      <selection activeCell="A73" sqref="A73:A74"/>
    </sheetView>
  </sheetViews>
  <sheetFormatPr baseColWidth="10" defaultColWidth="11.5703125" defaultRowHeight="15"/>
  <cols>
    <col min="1" max="3" width="11.5703125" style="1"/>
    <col min="4" max="4" width="8.7109375" style="1" customWidth="1"/>
    <col min="5" max="5" width="6.7109375" style="1" customWidth="1"/>
    <col min="6" max="8" width="11.5703125" style="1"/>
    <col min="9" max="9" width="11.5703125" style="1" customWidth="1"/>
    <col min="10" max="16384" width="11.5703125" style="1"/>
  </cols>
  <sheetData>
    <row r="1" spans="1:12" ht="15.75">
      <c r="A1" s="3" t="s">
        <v>19</v>
      </c>
    </row>
    <row r="2" spans="1:12" ht="15.75" thickBot="1"/>
    <row r="3" spans="1:12">
      <c r="A3" s="118" t="s">
        <v>76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20"/>
    </row>
    <row r="4" spans="1:12" ht="15.75" thickBot="1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3"/>
    </row>
    <row r="6" spans="1:12">
      <c r="A6" s="4" t="s">
        <v>149</v>
      </c>
    </row>
    <row r="7" spans="1:12">
      <c r="A7" t="s">
        <v>60</v>
      </c>
    </row>
    <row r="8" spans="1:12">
      <c r="A8" t="s">
        <v>150</v>
      </c>
    </row>
    <row r="9" spans="1:12">
      <c r="A9" s="1" t="s">
        <v>152</v>
      </c>
    </row>
    <row r="10" spans="1:12">
      <c r="A10" s="1" t="s">
        <v>153</v>
      </c>
    </row>
    <row r="11" spans="1:12">
      <c r="A11" s="1" t="s">
        <v>151</v>
      </c>
    </row>
    <row r="12" spans="1:12">
      <c r="A12" s="4"/>
    </row>
    <row r="13" spans="1:12">
      <c r="A13" t="s">
        <v>20</v>
      </c>
    </row>
    <row r="14" spans="1:12">
      <c r="A14" s="4" t="s">
        <v>21</v>
      </c>
    </row>
    <row r="15" spans="1:12">
      <c r="B15" s="1" t="s">
        <v>27</v>
      </c>
    </row>
    <row r="16" spans="1:12">
      <c r="A16" s="4"/>
      <c r="B16" t="s">
        <v>22</v>
      </c>
    </row>
    <row r="17" spans="1:12">
      <c r="A17" s="4"/>
      <c r="B17" t="s">
        <v>23</v>
      </c>
    </row>
    <row r="18" spans="1:12">
      <c r="B18" t="s">
        <v>24</v>
      </c>
    </row>
    <row r="19" spans="1:12">
      <c r="B19" t="s">
        <v>25</v>
      </c>
    </row>
    <row r="20" spans="1:12">
      <c r="B20" s="1" t="s">
        <v>26</v>
      </c>
    </row>
    <row r="21" spans="1:12">
      <c r="B21" s="1" t="s">
        <v>28</v>
      </c>
    </row>
    <row r="22" spans="1:12">
      <c r="B22" s="1" t="s">
        <v>29</v>
      </c>
    </row>
    <row r="23" spans="1:12">
      <c r="B23" s="1" t="s">
        <v>98</v>
      </c>
    </row>
    <row r="24" spans="1:12">
      <c r="A24" s="1" t="s">
        <v>30</v>
      </c>
    </row>
    <row r="25" spans="1:12" ht="15.75" thickBot="1">
      <c r="A25" s="1" t="s">
        <v>31</v>
      </c>
    </row>
    <row r="26" spans="1:12" ht="15.75" thickBot="1">
      <c r="A26" s="183" t="s">
        <v>32</v>
      </c>
      <c r="B26" s="184"/>
      <c r="C26" s="184"/>
      <c r="D26" s="184"/>
      <c r="E26" s="184"/>
      <c r="F26" s="184"/>
      <c r="G26" s="184"/>
      <c r="H26" s="184"/>
      <c r="I26" s="184"/>
      <c r="J26" s="185"/>
      <c r="K26" s="165" t="s">
        <v>33</v>
      </c>
      <c r="L26" s="166"/>
    </row>
    <row r="27" spans="1:12" ht="15.75" thickBot="1">
      <c r="A27" s="171" t="s">
        <v>18</v>
      </c>
      <c r="B27" s="172"/>
      <c r="C27" s="172"/>
      <c r="D27" s="172"/>
      <c r="E27" s="172"/>
      <c r="F27" s="172"/>
      <c r="G27" s="172"/>
      <c r="H27" s="172"/>
      <c r="I27" s="172"/>
      <c r="J27" s="173"/>
      <c r="K27" s="167">
        <v>17280</v>
      </c>
      <c r="L27" s="168"/>
    </row>
    <row r="28" spans="1:12" ht="15.75" thickBot="1">
      <c r="A28" s="171" t="s">
        <v>34</v>
      </c>
      <c r="B28" s="172"/>
      <c r="C28" s="172"/>
      <c r="D28" s="172"/>
      <c r="E28" s="172"/>
      <c r="F28" s="172"/>
      <c r="G28" s="172"/>
      <c r="H28" s="172"/>
      <c r="I28" s="172"/>
      <c r="J28" s="173"/>
      <c r="K28" s="169">
        <v>8640</v>
      </c>
      <c r="L28" s="170"/>
    </row>
    <row r="29" spans="1:12">
      <c r="A29" s="186" t="s">
        <v>36</v>
      </c>
      <c r="B29" s="187"/>
      <c r="C29" s="187"/>
      <c r="D29" s="187"/>
      <c r="E29" s="187"/>
      <c r="F29" s="187"/>
      <c r="G29" s="187"/>
      <c r="H29" s="187"/>
      <c r="I29" s="187"/>
      <c r="J29" s="188"/>
      <c r="K29" s="161">
        <v>6480</v>
      </c>
      <c r="L29" s="162"/>
    </row>
    <row r="30" spans="1:12">
      <c r="A30" s="174" t="s">
        <v>35</v>
      </c>
      <c r="B30" s="175"/>
      <c r="C30" s="175"/>
      <c r="D30" s="175"/>
      <c r="E30" s="175"/>
      <c r="F30" s="175"/>
      <c r="G30" s="175"/>
      <c r="H30" s="175"/>
      <c r="I30" s="175"/>
      <c r="J30" s="176"/>
      <c r="K30" s="163"/>
      <c r="L30" s="164"/>
    </row>
    <row r="31" spans="1:12">
      <c r="A31" s="177" t="s">
        <v>37</v>
      </c>
      <c r="B31" s="178"/>
      <c r="C31" s="178"/>
      <c r="D31" s="178"/>
      <c r="E31" s="178"/>
      <c r="F31" s="178"/>
      <c r="G31" s="178"/>
      <c r="H31" s="178"/>
      <c r="I31" s="178"/>
      <c r="J31" s="179"/>
      <c r="K31" s="45"/>
      <c r="L31" s="46"/>
    </row>
    <row r="32" spans="1:12" ht="15.75" thickBot="1">
      <c r="A32" s="180" t="s">
        <v>38</v>
      </c>
      <c r="B32" s="181"/>
      <c r="C32" s="181"/>
      <c r="D32" s="181"/>
      <c r="E32" s="181"/>
      <c r="F32" s="181"/>
      <c r="G32" s="181"/>
      <c r="H32" s="181"/>
      <c r="I32" s="181"/>
      <c r="J32" s="182"/>
      <c r="K32" s="47"/>
      <c r="L32" s="48"/>
    </row>
    <row r="33" spans="1:10">
      <c r="A33" s="1" t="s">
        <v>39</v>
      </c>
    </row>
    <row r="35" spans="1:10">
      <c r="A35" t="s">
        <v>61</v>
      </c>
    </row>
    <row r="36" spans="1:10">
      <c r="A36" t="s">
        <v>62</v>
      </c>
    </row>
    <row r="37" spans="1:10">
      <c r="A37" t="s">
        <v>63</v>
      </c>
    </row>
    <row r="38" spans="1:10">
      <c r="A38" t="s">
        <v>64</v>
      </c>
    </row>
    <row r="39" spans="1:10">
      <c r="A39" s="1" t="s">
        <v>65</v>
      </c>
    </row>
    <row r="40" spans="1:10">
      <c r="A40" s="1" t="s">
        <v>66</v>
      </c>
    </row>
    <row r="41" spans="1:10">
      <c r="A41" t="s">
        <v>41</v>
      </c>
    </row>
    <row r="42" spans="1:10">
      <c r="A42" t="s">
        <v>154</v>
      </c>
    </row>
    <row r="43" spans="1:10">
      <c r="A43" s="1" t="s">
        <v>155</v>
      </c>
      <c r="G43" s="7"/>
    </row>
    <row r="44" spans="1:10">
      <c r="A44" s="1" t="s">
        <v>156</v>
      </c>
      <c r="G44" s="15"/>
    </row>
    <row r="45" spans="1:10">
      <c r="A45" s="1" t="s">
        <v>157</v>
      </c>
      <c r="G45" s="7"/>
    </row>
    <row r="46" spans="1:10" ht="15.75" thickBot="1">
      <c r="G46" s="15"/>
    </row>
    <row r="47" spans="1:10">
      <c r="A47" s="7" t="s">
        <v>57</v>
      </c>
      <c r="C47" s="9" t="s">
        <v>46</v>
      </c>
      <c r="F47" s="156" t="s">
        <v>67</v>
      </c>
      <c r="G47" s="156"/>
      <c r="H47" s="9" t="s">
        <v>46</v>
      </c>
      <c r="I47" s="157" t="s">
        <v>47</v>
      </c>
      <c r="J47" s="158"/>
    </row>
    <row r="48" spans="1:10" ht="15.75" thickBot="1">
      <c r="A48" s="7" t="s">
        <v>58</v>
      </c>
      <c r="B48" s="10"/>
      <c r="D48" s="9"/>
      <c r="F48" s="156" t="s">
        <v>68</v>
      </c>
      <c r="G48" s="156"/>
      <c r="H48" s="7"/>
      <c r="I48" s="159" t="s">
        <v>48</v>
      </c>
      <c r="J48" s="160"/>
    </row>
    <row r="49" spans="1:7">
      <c r="A49" s="7" t="s">
        <v>70</v>
      </c>
      <c r="F49" s="156" t="s">
        <v>69</v>
      </c>
      <c r="G49" s="156"/>
    </row>
    <row r="50" spans="1:7">
      <c r="D50" s="7"/>
      <c r="G50" s="7"/>
    </row>
    <row r="51" spans="1:7">
      <c r="A51" s="8" t="s">
        <v>45</v>
      </c>
      <c r="D51" s="7"/>
      <c r="G51" s="11" t="s">
        <v>45</v>
      </c>
    </row>
    <row r="53" spans="1:7">
      <c r="A53" s="7" t="s">
        <v>54</v>
      </c>
      <c r="B53" s="9" t="s">
        <v>46</v>
      </c>
      <c r="C53" s="156" t="s">
        <v>42</v>
      </c>
      <c r="D53" s="156"/>
      <c r="E53" s="9" t="s">
        <v>46</v>
      </c>
      <c r="F53" s="156" t="s">
        <v>49</v>
      </c>
      <c r="G53" s="156"/>
    </row>
    <row r="54" spans="1:7">
      <c r="A54" s="7" t="s">
        <v>55</v>
      </c>
      <c r="B54" s="7"/>
      <c r="C54" s="156" t="s">
        <v>43</v>
      </c>
      <c r="D54" s="156"/>
      <c r="E54" s="7"/>
      <c r="F54" s="156" t="s">
        <v>50</v>
      </c>
      <c r="G54" s="156"/>
    </row>
    <row r="55" spans="1:7">
      <c r="A55" s="7" t="s">
        <v>56</v>
      </c>
      <c r="B55" s="7"/>
      <c r="E55" s="7"/>
    </row>
    <row r="56" spans="1:7">
      <c r="C56" s="8" t="s">
        <v>45</v>
      </c>
      <c r="E56" s="7"/>
      <c r="F56" s="156" t="s">
        <v>52</v>
      </c>
      <c r="G56" s="156"/>
    </row>
    <row r="57" spans="1:7" ht="15.75" thickBot="1">
      <c r="A57" s="8" t="s">
        <v>45</v>
      </c>
      <c r="E57" s="9" t="s">
        <v>46</v>
      </c>
      <c r="F57" s="156" t="s">
        <v>53</v>
      </c>
      <c r="G57" s="156"/>
    </row>
    <row r="58" spans="1:7" ht="15.75" thickBot="1">
      <c r="C58" s="154" t="s">
        <v>44</v>
      </c>
      <c r="D58" s="155"/>
      <c r="F58" s="156" t="s">
        <v>43</v>
      </c>
      <c r="G58" s="156"/>
    </row>
    <row r="59" spans="1:7">
      <c r="A59" s="51" t="s">
        <v>59</v>
      </c>
      <c r="B59" s="12"/>
    </row>
    <row r="60" spans="1:7" ht="15.75" thickBot="1">
      <c r="A60" s="50">
        <v>74649.600000000006</v>
      </c>
      <c r="G60" s="2" t="s">
        <v>45</v>
      </c>
    </row>
    <row r="61" spans="1:7" ht="15.75" thickBot="1"/>
    <row r="62" spans="1:7" ht="15.75" thickBot="1">
      <c r="F62" s="154" t="s">
        <v>51</v>
      </c>
      <c r="G62" s="155"/>
    </row>
    <row r="65" spans="1:1">
      <c r="A65" s="1" t="s">
        <v>74</v>
      </c>
    </row>
    <row r="66" spans="1:1">
      <c r="A66" s="1" t="s">
        <v>75</v>
      </c>
    </row>
    <row r="67" spans="1:1">
      <c r="A67" s="1" t="s">
        <v>71</v>
      </c>
    </row>
    <row r="68" spans="1:1">
      <c r="A68" s="1" t="s">
        <v>72</v>
      </c>
    </row>
    <row r="69" spans="1:1">
      <c r="A69" s="1" t="s">
        <v>73</v>
      </c>
    </row>
    <row r="72" spans="1:1">
      <c r="A72" s="1" t="s">
        <v>14</v>
      </c>
    </row>
    <row r="73" spans="1:1">
      <c r="A73" s="1" t="s">
        <v>258</v>
      </c>
    </row>
    <row r="74" spans="1:1">
      <c r="A74" s="1" t="s">
        <v>259</v>
      </c>
    </row>
  </sheetData>
  <mergeCells count="26">
    <mergeCell ref="A30:J30"/>
    <mergeCell ref="A31:J31"/>
    <mergeCell ref="A32:J32"/>
    <mergeCell ref="A26:J26"/>
    <mergeCell ref="A29:J29"/>
    <mergeCell ref="K26:L26"/>
    <mergeCell ref="K27:L27"/>
    <mergeCell ref="K28:L28"/>
    <mergeCell ref="A27:J27"/>
    <mergeCell ref="A28:J28"/>
    <mergeCell ref="C58:D58"/>
    <mergeCell ref="C54:D54"/>
    <mergeCell ref="F57:G57"/>
    <mergeCell ref="A3:L4"/>
    <mergeCell ref="F62:G62"/>
    <mergeCell ref="I47:J47"/>
    <mergeCell ref="I48:J48"/>
    <mergeCell ref="F48:G48"/>
    <mergeCell ref="F49:G49"/>
    <mergeCell ref="F47:G47"/>
    <mergeCell ref="F58:G58"/>
    <mergeCell ref="C53:D53"/>
    <mergeCell ref="F53:G53"/>
    <mergeCell ref="F54:G54"/>
    <mergeCell ref="F56:G56"/>
    <mergeCell ref="K29:L30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&amp;L&amp;"-,Negrita"&amp;K00-043GUÍA DE TRABAJOS PRÁCTICOS.
UNIDAD III&amp;R&amp;"-,Negrita"&amp;K00-044Florencia I. Taier</oddHeader>
    <oddFooter>&amp;L&amp;G &amp;C&amp;"-,Negrita"&amp;K00-046UCC. FACEA. 
IMPUESTOS I. Cát. "B"&amp;R&amp;"-,Negrita"&amp;K00-046Página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view="pageLayout" workbookViewId="0">
      <selection activeCell="A41" sqref="A41:A42"/>
    </sheetView>
  </sheetViews>
  <sheetFormatPr baseColWidth="10" defaultColWidth="11.5703125" defaultRowHeight="15"/>
  <cols>
    <col min="1" max="16384" width="11.5703125" style="1"/>
  </cols>
  <sheetData>
    <row r="1" spans="1:11" ht="15.75">
      <c r="A1" s="3" t="s">
        <v>40</v>
      </c>
    </row>
    <row r="2" spans="1:11" ht="15.75" thickBot="1"/>
    <row r="3" spans="1:11">
      <c r="A3" s="118" t="s">
        <v>93</v>
      </c>
      <c r="B3" s="119"/>
      <c r="C3" s="119"/>
      <c r="D3" s="119"/>
      <c r="E3" s="119"/>
      <c r="F3" s="119"/>
      <c r="G3" s="119"/>
      <c r="H3" s="119"/>
      <c r="I3" s="119"/>
      <c r="J3" s="119"/>
      <c r="K3" s="120"/>
    </row>
    <row r="4" spans="1:11" ht="15.75" thickBot="1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3"/>
    </row>
    <row r="6" spans="1:11">
      <c r="A6" s="2" t="s">
        <v>0</v>
      </c>
    </row>
    <row r="8" spans="1:11">
      <c r="A8" s="4" t="s">
        <v>158</v>
      </c>
    </row>
    <row r="9" spans="1:11">
      <c r="A9" s="4" t="s">
        <v>159</v>
      </c>
    </row>
    <row r="10" spans="1:11">
      <c r="A10" s="1" t="s">
        <v>77</v>
      </c>
    </row>
    <row r="11" spans="1:11">
      <c r="A11" s="1" t="s">
        <v>160</v>
      </c>
    </row>
    <row r="12" spans="1:11">
      <c r="A12" s="49"/>
    </row>
    <row r="13" spans="1:11">
      <c r="A13" s="4" t="s">
        <v>81</v>
      </c>
    </row>
    <row r="14" spans="1:11">
      <c r="A14" s="1" t="s">
        <v>78</v>
      </c>
    </row>
    <row r="15" spans="1:11">
      <c r="A15" s="1" t="s">
        <v>79</v>
      </c>
    </row>
    <row r="16" spans="1:11">
      <c r="A16" s="1" t="s">
        <v>80</v>
      </c>
    </row>
    <row r="17" spans="1:1">
      <c r="A17" s="1" t="s">
        <v>161</v>
      </c>
    </row>
    <row r="18" spans="1:1">
      <c r="A18" s="4" t="s">
        <v>162</v>
      </c>
    </row>
    <row r="19" spans="1:1">
      <c r="A19" s="4" t="s">
        <v>163</v>
      </c>
    </row>
    <row r="21" spans="1:1">
      <c r="A21" t="s">
        <v>82</v>
      </c>
    </row>
    <row r="22" spans="1:1">
      <c r="A22" t="s">
        <v>83</v>
      </c>
    </row>
    <row r="23" spans="1:1">
      <c r="A23" s="1" t="s">
        <v>84</v>
      </c>
    </row>
    <row r="24" spans="1:1">
      <c r="A24" s="4"/>
    </row>
    <row r="25" spans="1:1">
      <c r="A25" t="s">
        <v>85</v>
      </c>
    </row>
    <row r="26" spans="1:1">
      <c r="A26" t="s">
        <v>86</v>
      </c>
    </row>
    <row r="27" spans="1:1">
      <c r="A27" s="1" t="s">
        <v>87</v>
      </c>
    </row>
    <row r="28" spans="1:1">
      <c r="A28" t="s">
        <v>88</v>
      </c>
    </row>
    <row r="29" spans="1:1">
      <c r="A29" s="1" t="s">
        <v>89</v>
      </c>
    </row>
    <row r="31" spans="1:1">
      <c r="A31" t="s">
        <v>90</v>
      </c>
    </row>
    <row r="32" spans="1:1">
      <c r="A32" s="1" t="s">
        <v>91</v>
      </c>
    </row>
    <row r="33" spans="1:1">
      <c r="A33" s="13" t="s">
        <v>92</v>
      </c>
    </row>
    <row r="34" spans="1:1">
      <c r="A34" t="s">
        <v>94</v>
      </c>
    </row>
    <row r="35" spans="1:1">
      <c r="A35" s="1" t="s">
        <v>95</v>
      </c>
    </row>
    <row r="36" spans="1:1">
      <c r="A36" t="s">
        <v>96</v>
      </c>
    </row>
    <row r="37" spans="1:1">
      <c r="A37" s="13" t="s">
        <v>97</v>
      </c>
    </row>
    <row r="40" spans="1:1">
      <c r="A40" s="1" t="s">
        <v>14</v>
      </c>
    </row>
    <row r="41" spans="1:1">
      <c r="A41" s="1" t="s">
        <v>258</v>
      </c>
    </row>
    <row r="42" spans="1:1">
      <c r="A42" s="1" t="s">
        <v>259</v>
      </c>
    </row>
  </sheetData>
  <mergeCells count="1">
    <mergeCell ref="A3:K4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&amp;L&amp;"-,Negrita"&amp;K00-044GUÍA DE TRABAJOS PRÁCTICOS.
UNIDAD III&amp;R&amp;"-,Negrita"&amp;K00-045Florencia I. Taier</oddHeader>
    <oddFooter>&amp;L&amp;G &amp;C&amp;"-,Negrita"&amp;K00-048UCC. FACEA. 
IMPUESTOS I. Cát. "B"&amp;R&amp;"-,Negrita"&amp;K00-048Página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3.01</vt:lpstr>
      <vt:lpstr>3.02</vt:lpstr>
      <vt:lpstr>3.03</vt:lpstr>
      <vt:lpstr>3.04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Unidad III</dc:title>
  <dc:creator>Florencia Taier</dc:creator>
  <cp:lastModifiedBy>Guest</cp:lastModifiedBy>
  <cp:lastPrinted>2014-09-09T20:22:35Z</cp:lastPrinted>
  <dcterms:created xsi:type="dcterms:W3CDTF">2013-12-27T15:56:41Z</dcterms:created>
  <dcterms:modified xsi:type="dcterms:W3CDTF">2014-09-22T07:44:13Z</dcterms:modified>
</cp:coreProperties>
</file>